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ini\OneDrive\Escritorio\Data Boot Camp\Excel\Tareas\"/>
    </mc:Choice>
  </mc:AlternateContent>
  <xr:revisionPtr revIDLastSave="102" documentId="11_989E3A0A3E8CA54282BABEA3E2C09D2E15D6CC1A" xr6:coauthVersionLast="40" xr6:coauthVersionMax="40" xr10:uidLastSave="{E37759B7-F4D5-4B5A-9716-6E76BD71D38F}"/>
  <bookViews>
    <workbookView xWindow="-108" yWindow="-108" windowWidth="23256" windowHeight="12576" activeTab="4" xr2:uid="{00000000-000D-0000-FFFF-FFFF00000000}"/>
  </bookViews>
  <sheets>
    <sheet name="Base" sheetId="1" r:id="rId1"/>
    <sheet name="Category" sheetId="2" r:id="rId2"/>
    <sheet name="Sub Cat." sheetId="3" r:id="rId3"/>
    <sheet name="Month" sheetId="4" r:id="rId4"/>
    <sheet name="Bonus" sheetId="5" r:id="rId5"/>
  </sheets>
  <definedNames>
    <definedName name="_xlnm._FilterDatabase" localSheetId="0" hidden="1">Base!$A$1:$R$4115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5" l="1"/>
  <c r="G13" i="5"/>
  <c r="H12" i="5"/>
  <c r="G12" i="5"/>
  <c r="H11" i="5"/>
  <c r="G11" i="5"/>
  <c r="H10" i="5"/>
  <c r="G10" i="5"/>
  <c r="H9" i="5"/>
  <c r="G9" i="5"/>
  <c r="H8" i="5"/>
  <c r="G8" i="5"/>
  <c r="H7" i="5"/>
  <c r="G7" i="5"/>
  <c r="H6" i="5"/>
  <c r="G6" i="5"/>
  <c r="H5" i="5"/>
  <c r="G5" i="5"/>
  <c r="H4" i="5"/>
  <c r="G4" i="5"/>
  <c r="H3" i="5"/>
  <c r="G3" i="5"/>
  <c r="H2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<sst xmlns="http://schemas.openxmlformats.org/spreadsheetml/2006/main" count="33011" uniqueCount="8388">
  <si>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</si>
  <si>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</si>
  <si>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</si>
  <si>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</si>
  <si>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</si>
  <si>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</si>
  <si>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</si>
  <si>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</si>
  <si>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</si>
  <si>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</si>
  <si>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</si>
  <si>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</si>
  <si>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</si>
  <si>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</si>
  <si>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</si>
  <si>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</si>
  <si>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</si>
  <si>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</si>
  <si>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</si>
  <si>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</si>
  <si>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</si>
  <si>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</si>
  <si>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</si>
  <si>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</si>
  <si>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</si>
  <si>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</si>
  <si>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</si>
  <si>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</si>
  <si>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</si>
  <si>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</si>
  <si>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</si>
  <si>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</si>
  <si>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</si>
  <si>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</si>
  <si>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</si>
  <si>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</si>
  <si>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</si>
  <si>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</si>
  <si>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</si>
  <si>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</si>
  <si>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</si>
  <si>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</si>
  <si>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</si>
  <si>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</si>
  <si>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</si>
  <si>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</si>
  <si>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</si>
  <si>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</si>
  <si>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</si>
  <si>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</si>
  <si>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</si>
  <si>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</si>
  <si>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</si>
  <si>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</si>
  <si>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</si>
  <si>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</si>
  <si>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</si>
  <si>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</si>
  <si>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</si>
  <si>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</si>
  <si>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</si>
  <si>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</si>
  <si>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</si>
  <si>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</si>
  <si>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</si>
  <si>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</si>
  <si>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</si>
  <si>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</si>
  <si>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</si>
  <si>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</si>
  <si>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</si>
  <si>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</si>
  <si>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</si>
  <si>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</si>
  <si>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</si>
  <si>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</si>
  <si>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</si>
  <si>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</si>
  <si>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</si>
  <si>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</si>
  <si>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</si>
  <si>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</si>
  <si>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</si>
  <si>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</si>
  <si>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</si>
  <si>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</si>
  <si>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</si>
  <si>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</si>
  <si>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</si>
  <si>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</si>
  <si>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</si>
  <si>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</si>
  <si>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</si>
  <si>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</si>
  <si>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</si>
  <si>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</si>
  <si>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</si>
  <si>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</si>
  <si>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</si>
  <si>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</si>
  <si>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</si>
  <si>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</si>
  <si>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</si>
  <si>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</si>
  <si>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</si>
  <si>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</si>
  <si>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</si>
  <si>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</si>
  <si>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</si>
  <si>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</si>
  <si>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</si>
  <si>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</si>
  <si>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</si>
  <si>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</si>
  <si>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</si>
  <si>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</si>
  <si>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</si>
  <si>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</si>
  <si>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</si>
  <si>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</si>
  <si>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</si>
  <si>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</si>
  <si>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</si>
  <si>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</si>
  <si>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</si>
  <si>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</si>
  <si>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</si>
  <si>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</si>
  <si>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</si>
  <si>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</si>
  <si>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</si>
  <si>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</si>
  <si>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</si>
  <si>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</si>
  <si>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</si>
  <si>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</si>
  <si>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</si>
  <si>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</si>
  <si>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</si>
  <si>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</si>
  <si>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</si>
  <si>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</si>
  <si>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</si>
  <si>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</si>
  <si>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</si>
  <si>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</si>
  <si>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</si>
  <si>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</si>
  <si>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</si>
  <si>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</si>
  <si>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</si>
  <si>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</si>
  <si>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</si>
  <si>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</si>
  <si>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</si>
  <si>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</si>
  <si>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</si>
  <si>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</si>
  <si>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</si>
  <si>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</si>
  <si>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</si>
  <si>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</si>
  <si>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</si>
  <si>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</si>
  <si>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</si>
  <si>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</si>
  <si>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</si>
  <si>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</si>
  <si>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</si>
  <si>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</si>
  <si>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</si>
  <si>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</si>
  <si>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</si>
  <si>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</si>
  <si>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</si>
  <si>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</si>
  <si>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</si>
  <si>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</si>
  <si>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</si>
  <si>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</si>
  <si>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</si>
  <si>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</si>
  <si>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</si>
  <si>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</si>
  <si>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</si>
  <si>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</si>
  <si>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</si>
  <si>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</si>
  <si>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</si>
  <si>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</si>
  <si>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</si>
  <si>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</si>
  <si>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</si>
  <si>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</si>
  <si>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</si>
  <si>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</si>
  <si>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</si>
  <si>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</si>
  <si>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</si>
  <si>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</si>
  <si>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</si>
  <si>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</si>
  <si>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</si>
  <si>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</si>
  <si>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</si>
  <si>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</si>
  <si>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</si>
  <si>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</si>
  <si>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</si>
  <si>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</si>
  <si>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</si>
  <si>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</si>
  <si>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</si>
  <si>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</si>
  <si>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</si>
  <si>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</si>
  <si>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</si>
  <si>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</si>
  <si>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</si>
  <si>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</si>
  <si>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</si>
  <si>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</si>
  <si>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</si>
  <si>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</si>
  <si>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</si>
  <si>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</si>
  <si>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</si>
  <si>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</si>
  <si>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</si>
  <si>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</si>
  <si>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</si>
  <si>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</si>
  <si>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</si>
  <si>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</si>
  <si>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</si>
  <si>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</si>
  <si>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</si>
  <si>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</si>
  <si>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</si>
  <si>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</si>
  <si>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</si>
  <si>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</si>
  <si>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</si>
  <si>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</si>
  <si>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</si>
  <si>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</si>
  <si>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</si>
  <si>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</si>
  <si>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</si>
  <si>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</si>
  <si>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</si>
  <si>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</si>
  <si>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</si>
  <si>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</si>
  <si>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</si>
  <si>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</si>
  <si>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</si>
  <si>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</si>
  <si>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</si>
  <si>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</si>
  <si>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</si>
  <si>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</si>
  <si>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</si>
  <si>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</si>
  <si>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</si>
  <si>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</si>
  <si>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</si>
  <si>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</si>
  <si>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</si>
  <si>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</si>
  <si>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</si>
  <si>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</si>
  <si>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</si>
  <si>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</si>
  <si>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</si>
  <si>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</si>
  <si>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</si>
  <si>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</si>
  <si>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</si>
  <si>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</si>
  <si>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</si>
  <si>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</si>
  <si>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</si>
  <si>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</si>
  <si>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</si>
  <si>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</si>
  <si>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</si>
  <si>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</si>
  <si>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</si>
  <si>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</si>
  <si>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</si>
  <si>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</si>
  <si>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</si>
  <si>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</si>
  <si>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</si>
  <si>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</si>
  <si>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</si>
  <si>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</si>
  <si>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</si>
  <si>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</si>
  <si>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</si>
  <si>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</si>
  <si>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</si>
  <si>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</si>
  <si>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</si>
  <si>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</si>
  <si>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</si>
  <si>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</si>
  <si>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</si>
  <si>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</si>
  <si>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</si>
  <si>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</si>
  <si>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</si>
  <si>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</si>
  <si>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</si>
  <si>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</si>
  <si>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</si>
  <si>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</si>
  <si>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</si>
  <si>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</si>
  <si>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</si>
  <si>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</si>
  <si>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</si>
  <si>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</si>
  <si>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</si>
  <si>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</si>
  <si>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</si>
  <si>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</si>
  <si>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</si>
  <si>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</si>
  <si>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</si>
  <si>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</si>
  <si>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</si>
  <si>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</si>
  <si>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</si>
  <si>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</si>
  <si>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</si>
  <si>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</si>
  <si>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</si>
  <si>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</si>
  <si>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</si>
  <si>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</si>
  <si>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</si>
  <si>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</si>
  <si>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</si>
  <si>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</si>
  <si>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</si>
  <si>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</si>
  <si>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</si>
  <si>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</si>
  <si>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</si>
  <si>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</si>
  <si>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</si>
  <si>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</si>
  <si>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</si>
  <si>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</si>
  <si>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</si>
  <si>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</si>
  <si>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</si>
  <si>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</si>
  <si>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</si>
  <si>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</si>
  <si>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</si>
  <si>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</si>
  <si>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</si>
  <si>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</si>
  <si>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</si>
  <si>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</si>
  <si>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</si>
  <si>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</si>
  <si>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</si>
  <si>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</si>
  <si>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</si>
  <si>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</si>
  <si>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</si>
  <si>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</si>
  <si>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</si>
  <si>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</si>
  <si>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</si>
  <si>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</si>
  <si>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</si>
  <si>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</si>
  <si>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</si>
  <si>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</si>
  <si>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</si>
  <si>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</si>
  <si>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</si>
  <si>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</si>
  <si>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</si>
  <si>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</si>
  <si>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</si>
  <si>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</si>
  <si>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</si>
  <si>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</si>
  <si>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</si>
  <si>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</si>
  <si>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</si>
  <si>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</si>
  <si>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</si>
  <si>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</si>
  <si>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</si>
  <si>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</si>
  <si>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</si>
  <si>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</si>
  <si>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</si>
  <si>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</si>
  <si>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</si>
  <si>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</si>
  <si>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</si>
  <si>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</si>
  <si>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</si>
  <si>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</si>
  <si>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</si>
  <si>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</si>
  <si>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</si>
  <si>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</si>
  <si>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</si>
  <si>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</si>
  <si>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</si>
  <si>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</si>
  <si>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</si>
  <si>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</si>
  <si>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</si>
  <si>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</si>
  <si>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</si>
  <si>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</si>
  <si>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</si>
  <si>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</si>
  <si>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</si>
  <si>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</si>
  <si>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</si>
  <si>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</si>
  <si>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</si>
  <si>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</si>
  <si>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</si>
  <si>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</si>
  <si>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</si>
  <si>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</si>
  <si>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</si>
  <si>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</si>
  <si>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</si>
  <si>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</si>
  <si>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</si>
  <si>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</si>
  <si>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</si>
  <si>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</si>
  <si>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</si>
  <si>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</si>
  <si>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</si>
  <si>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</si>
  <si>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</si>
  <si>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</si>
  <si>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</si>
  <si>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</si>
  <si>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</si>
  <si>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</si>
  <si>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</si>
  <si>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</si>
  <si>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</si>
  <si>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</si>
  <si>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</si>
  <si>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</si>
  <si>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</si>
  <si>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</si>
  <si>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</si>
  <si>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</si>
  <si>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</si>
  <si>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</si>
  <si>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</si>
  <si>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</si>
  <si>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</si>
  <si>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</si>
  <si>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</si>
  <si>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</si>
  <si>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</si>
  <si>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</si>
  <si>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</si>
  <si>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</si>
  <si>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</si>
  <si>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</si>
  <si>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</si>
  <si>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</si>
  <si>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</si>
  <si>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</si>
  <si>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</si>
  <si>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</si>
  <si>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</si>
  <si>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</si>
  <si>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</si>
  <si>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</si>
  <si>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</si>
  <si>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</si>
  <si>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</si>
  <si>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</si>
  <si>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</si>
  <si>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</si>
  <si>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</si>
  <si>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</si>
  <si>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</si>
  <si>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</si>
  <si>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</si>
  <si>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</si>
  <si>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</si>
  <si>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</si>
  <si>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</si>
  <si>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</si>
  <si>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</si>
  <si>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</si>
  <si>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</si>
  <si>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</si>
  <si>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</si>
  <si>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</si>
  <si>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</si>
  <si>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</si>
  <si>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</si>
  <si>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</si>
  <si>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</si>
  <si>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</si>
  <si>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</si>
  <si>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</si>
  <si>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</si>
  <si>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</si>
  <si>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</si>
  <si>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</si>
  <si>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</si>
  <si>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</si>
  <si>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</si>
  <si>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</si>
  <si>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</si>
  <si>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</si>
  <si>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</si>
  <si>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</si>
  <si>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</si>
  <si>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</si>
  <si>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</si>
  <si>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</si>
  <si>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</si>
  <si>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</si>
  <si>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</si>
  <si>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</si>
  <si>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</si>
  <si>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</si>
  <si>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</si>
  <si>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</si>
  <si>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</si>
  <si>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</si>
  <si>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</si>
  <si>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</si>
  <si>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</si>
  <si>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</si>
  <si>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</si>
  <si>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</si>
  <si>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</si>
  <si>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</si>
  <si>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</si>
  <si>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</si>
  <si>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</si>
  <si>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</si>
  <si>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</si>
  <si>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</si>
  <si>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</si>
  <si>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</si>
  <si>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</si>
  <si>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</si>
  <si>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</si>
  <si>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</si>
  <si>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</si>
  <si>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</si>
  <si>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</si>
  <si>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</si>
  <si>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</si>
  <si>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</si>
  <si>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</si>
  <si>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</si>
  <si>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</si>
  <si>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</si>
  <si>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</si>
  <si>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</si>
  <si>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</si>
  <si>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</si>
  <si>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</si>
  <si>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</si>
  <si>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</si>
  <si>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</si>
  <si>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</si>
  <si>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</si>
  <si>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</si>
  <si>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</si>
  <si>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</si>
  <si>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</si>
  <si>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</si>
  <si>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</si>
  <si>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</si>
  <si>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</si>
  <si>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</si>
  <si>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</si>
  <si>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</si>
  <si>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</si>
  <si>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</si>
  <si>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</si>
  <si>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</si>
  <si>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</si>
  <si>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</si>
  <si>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</si>
  <si>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</si>
  <si>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</si>
  <si>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</si>
  <si>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</si>
  <si>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</si>
  <si>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</si>
  <si>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</si>
  <si>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</si>
  <si>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</si>
  <si>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</si>
  <si>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</si>
  <si>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</si>
  <si>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</si>
  <si>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</si>
  <si>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</si>
  <si>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</si>
  <si>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</si>
  <si>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</si>
  <si>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</si>
  <si>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</si>
  <si>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</si>
  <si>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</si>
  <si>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</si>
  <si>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</si>
  <si>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</si>
  <si>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</si>
  <si>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</si>
  <si>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</si>
  <si>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</si>
  <si>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</si>
  <si>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</si>
  <si>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</si>
  <si>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</si>
  <si>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</si>
  <si>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</si>
  <si>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</si>
  <si>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</si>
  <si>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</si>
  <si>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</si>
  <si>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</si>
  <si>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</si>
  <si>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</si>
  <si>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</si>
  <si>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</si>
  <si>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</si>
  <si>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</si>
  <si>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</si>
  <si>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</si>
  <si>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</si>
  <si>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</si>
  <si>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</si>
  <si>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</si>
  <si>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</si>
  <si>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</si>
  <si>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</si>
  <si>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</si>
  <si>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</si>
  <si>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</si>
  <si>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</si>
  <si>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</si>
  <si>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</si>
  <si>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</si>
  <si>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</si>
  <si>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</si>
  <si>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</si>
  <si>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</si>
  <si>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</si>
  <si>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</si>
  <si>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</si>
  <si>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</si>
  <si>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</si>
  <si>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</si>
  <si>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</si>
  <si>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</si>
  <si>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</si>
  <si>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</si>
  <si>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</si>
  <si>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</si>
  <si>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</si>
  <si>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</si>
  <si>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</si>
  <si>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</si>
  <si>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</si>
  <si>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</si>
  <si>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</si>
  <si>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</si>
  <si>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</si>
  <si>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</si>
  <si>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</si>
  <si>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</si>
  <si>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</si>
  <si>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</si>
  <si>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</si>
  <si>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</si>
  <si>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</si>
  <si>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</si>
  <si>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</si>
  <si>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</si>
  <si>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</si>
  <si>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</si>
  <si>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</si>
  <si>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</si>
  <si>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</si>
  <si>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</si>
  <si>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</si>
  <si>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</si>
  <si>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</si>
  <si>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</si>
  <si>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</si>
  <si>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</si>
  <si>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</si>
  <si>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</si>
  <si>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</si>
  <si>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</si>
  <si>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</si>
  <si>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</si>
  <si>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</si>
  <si>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</si>
  <si>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</si>
  <si>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</si>
  <si>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</si>
  <si>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</si>
  <si>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</si>
  <si>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</si>
  <si>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</si>
  <si>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</si>
  <si>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</si>
  <si>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</si>
  <si>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</si>
  <si>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</si>
  <si>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</si>
  <si>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</si>
  <si>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</si>
  <si>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</si>
  <si>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</si>
  <si>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</si>
  <si>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</si>
  <si>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</si>
  <si>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</si>
  <si>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</si>
  <si>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</si>
  <si>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</si>
  <si>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</si>
  <si>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</si>
  <si>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</si>
  <si>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</si>
  <si>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</si>
  <si>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</si>
  <si>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</si>
  <si>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</si>
  <si>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</si>
  <si>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</si>
  <si>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</si>
  <si>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</si>
  <si>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</si>
  <si>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</si>
  <si>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</si>
  <si>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</si>
  <si>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</si>
  <si>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</si>
  <si>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</si>
  <si>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</si>
  <si>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</si>
  <si>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</si>
  <si>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</si>
  <si>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</si>
  <si>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</si>
  <si>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</si>
  <si>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</si>
  <si>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</si>
  <si>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</si>
  <si>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</si>
  <si>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</si>
  <si>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</si>
  <si>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</si>
  <si>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</si>
  <si>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</si>
  <si>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</si>
  <si>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</si>
  <si>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</si>
  <si>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</si>
  <si>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</si>
  <si>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</si>
  <si>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</si>
  <si>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</si>
  <si>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</si>
  <si>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</si>
  <si>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</si>
  <si>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</si>
  <si>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</si>
  <si>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</si>
  <si>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</si>
  <si>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</si>
  <si>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</si>
  <si>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</si>
  <si>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</si>
  <si>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</si>
  <si>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</si>
  <si>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</si>
  <si>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</si>
  <si>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</si>
  <si>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</si>
  <si>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</si>
  <si>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</si>
  <si>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</si>
  <si>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</si>
  <si>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</si>
  <si>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</si>
  <si>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</si>
  <si>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</si>
  <si>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</si>
  <si>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</si>
  <si>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</si>
  <si>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</si>
  <si>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</si>
  <si>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</si>
  <si>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</si>
  <si>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</si>
  <si>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</si>
  <si>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</si>
  <si>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</si>
  <si>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</si>
  <si>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</si>
  <si>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</si>
  <si>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</si>
  <si>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</si>
  <si>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</si>
  <si>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</si>
  <si>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</si>
  <si>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</si>
  <si>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</si>
  <si>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</si>
  <si>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</si>
  <si>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</si>
  <si>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</si>
  <si>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</si>
  <si>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</si>
  <si>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</si>
  <si>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</si>
  <si>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</si>
  <si>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</si>
  <si>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</si>
  <si>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</si>
  <si>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</si>
  <si>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</si>
  <si>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</si>
  <si>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</si>
  <si>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</si>
  <si>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</si>
  <si>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</si>
  <si>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</si>
  <si>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</si>
  <si>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</si>
  <si>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</si>
  <si>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</si>
  <si>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</si>
  <si>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</si>
  <si>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</si>
  <si>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</si>
  <si>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</si>
  <si>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</si>
  <si>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</si>
  <si>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</si>
  <si>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</si>
  <si>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</si>
  <si>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</si>
  <si>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</si>
  <si>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</si>
  <si>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</si>
  <si>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</si>
  <si>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</si>
  <si>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</si>
  <si>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</si>
  <si>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</si>
  <si>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</si>
  <si>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</si>
  <si>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</si>
  <si>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</si>
  <si>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</si>
  <si>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</si>
  <si>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</si>
  <si>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</si>
  <si>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</si>
  <si>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</si>
  <si>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</si>
  <si>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</si>
  <si>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</si>
  <si>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</si>
  <si>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</si>
  <si>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</si>
  <si>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</si>
  <si>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</si>
  <si>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</si>
  <si>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</si>
  <si>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</si>
  <si>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</si>
  <si>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</si>
  <si>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</si>
  <si>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</si>
  <si>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</si>
  <si>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</si>
  <si>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</si>
  <si>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</si>
  <si>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</si>
  <si>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</si>
  <si>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</si>
  <si>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</si>
  <si>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</si>
  <si>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</si>
  <si>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</si>
  <si>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</si>
  <si>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</si>
  <si>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</si>
  <si>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</si>
  <si>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</si>
  <si>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</si>
  <si>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</si>
  <si>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</si>
  <si>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</si>
  <si>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</si>
  <si>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</si>
  <si>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</si>
  <si>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</si>
  <si>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</si>
  <si>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</si>
  <si>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</si>
  <si>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</si>
  <si>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</si>
  <si>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</si>
  <si>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</si>
  <si>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</si>
  <si>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</si>
  <si>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</si>
  <si>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</si>
  <si>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</si>
  <si>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</si>
  <si>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</si>
  <si>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</si>
  <si>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</si>
  <si>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</si>
  <si>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</si>
  <si>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</si>
  <si>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</si>
  <si>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</si>
  <si>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</si>
  <si>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</si>
  <si>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</si>
  <si>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</si>
  <si>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</si>
  <si>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</si>
  <si>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</si>
  <si>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</si>
  <si>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</si>
  <si>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</si>
  <si>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</si>
  <si>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</si>
  <si>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</si>
  <si>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</si>
  <si>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</si>
  <si>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</si>
  <si>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</si>
  <si>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</si>
  <si>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</si>
  <si>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</si>
  <si>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</si>
  <si>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</si>
  <si>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</si>
  <si>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</si>
  <si>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</si>
  <si>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</si>
  <si>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</si>
  <si>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</si>
  <si>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</si>
  <si>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</si>
  <si>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</si>
  <si>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</si>
  <si>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</si>
  <si>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</si>
  <si>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</si>
  <si>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</si>
  <si>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</si>
  <si>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</si>
  <si>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</si>
  <si>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</si>
  <si>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</si>
  <si>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</si>
  <si>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</si>
  <si>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</si>
  <si>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</si>
  <si>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</si>
  <si>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</si>
  <si>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</si>
  <si>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</si>
  <si>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</si>
  <si>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</si>
  <si>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</si>
  <si>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</si>
  <si>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</si>
  <si>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</si>
  <si>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</si>
  <si>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</si>
  <si>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</si>
  <si>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</si>
  <si>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</si>
  <si>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</si>
  <si>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</si>
  <si>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</si>
  <si>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</si>
  <si>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</si>
  <si>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</si>
  <si>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</si>
  <si>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</si>
  <si>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</si>
  <si>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</si>
  <si>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</si>
  <si>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</si>
  <si>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</si>
  <si>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</si>
  <si>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</si>
  <si>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</si>
  <si>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</si>
  <si>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</si>
  <si>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</si>
  <si>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</si>
  <si>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</si>
  <si>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</si>
  <si>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</si>
  <si>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</si>
  <si>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</si>
  <si>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</si>
  <si>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</si>
  <si>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</si>
  <si>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</si>
  <si>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</si>
  <si>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</si>
  <si>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</si>
  <si>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</si>
  <si>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</si>
  <si>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</si>
  <si>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</si>
  <si>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</si>
  <si>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</si>
  <si>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</si>
  <si>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</si>
  <si>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</si>
  <si>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</si>
  <si>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</si>
  <si>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</si>
  <si>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</si>
  <si>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</si>
  <si>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</si>
  <si>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</si>
  <si>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</si>
  <si>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</si>
  <si>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</si>
  <si>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</si>
  <si>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</si>
  <si>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</si>
  <si>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</si>
  <si>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</si>
  <si>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</si>
  <si>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</si>
  <si>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</si>
  <si>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</si>
  <si>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</si>
  <si>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</si>
  <si>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</si>
  <si>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</si>
  <si>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</si>
  <si>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</si>
  <si>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</si>
  <si>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</si>
  <si>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</si>
  <si>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</si>
  <si>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</si>
  <si>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</si>
  <si>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</si>
  <si>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</si>
  <si>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</si>
  <si>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</si>
  <si>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</si>
  <si>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</si>
  <si>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</si>
  <si>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</si>
  <si>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</si>
  <si>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</si>
  <si>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</si>
  <si>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</si>
  <si>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</si>
  <si>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</si>
  <si>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</si>
  <si>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</si>
  <si>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</si>
  <si>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</si>
  <si>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</si>
  <si>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</si>
  <si>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</si>
  <si>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</si>
  <si>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</si>
  <si>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</si>
  <si>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</si>
  <si>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</si>
  <si>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</si>
  <si>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</si>
  <si>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</si>
  <si>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</si>
  <si>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</si>
  <si>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</si>
  <si>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</si>
  <si>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</si>
  <si>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</si>
  <si>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</si>
  <si>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</si>
  <si>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</si>
  <si>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</si>
  <si>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</si>
  <si>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</si>
  <si>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</si>
  <si>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</si>
  <si>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</si>
  <si>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</si>
  <si>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</si>
  <si>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</si>
  <si>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</si>
  <si>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</si>
  <si>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</si>
  <si>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</si>
  <si>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</si>
  <si>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</si>
  <si>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</si>
  <si>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</si>
  <si>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</si>
  <si>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</si>
  <si>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</si>
  <si>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</si>
  <si>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</si>
  <si>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</si>
  <si>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</si>
  <si>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</si>
  <si>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</si>
  <si>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</si>
  <si>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</si>
  <si>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</si>
  <si>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</si>
  <si>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</si>
  <si>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</si>
  <si>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</si>
  <si>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</si>
  <si>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</si>
  <si>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</si>
  <si>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</si>
  <si>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</si>
  <si>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</si>
  <si>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</si>
  <si>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</si>
  <si>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</si>
  <si>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</si>
  <si>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</si>
  <si>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</si>
  <si>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</si>
  <si>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</si>
  <si>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</si>
  <si>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</si>
  <si>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</si>
  <si>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</si>
  <si>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</si>
  <si>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</si>
  <si>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</si>
  <si>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</si>
  <si>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</si>
  <si>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</si>
  <si>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</si>
  <si>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</si>
  <si>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</si>
  <si>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</si>
  <si>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</si>
  <si>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</si>
  <si>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</si>
  <si>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</si>
  <si>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</si>
  <si>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</si>
  <si>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</si>
  <si>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</si>
  <si>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</si>
  <si>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</si>
  <si>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</si>
  <si>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</si>
  <si>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</si>
  <si>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</si>
  <si>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</si>
  <si>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</si>
  <si>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</si>
  <si>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</si>
  <si>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</si>
  <si>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</si>
  <si>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</si>
  <si>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</si>
  <si>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</si>
  <si>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</si>
  <si>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</si>
  <si>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</si>
  <si>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</si>
  <si>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</si>
  <si>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</si>
  <si>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</si>
  <si>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</si>
  <si>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</si>
  <si>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</si>
  <si>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</si>
  <si>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</si>
  <si>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</si>
  <si>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</si>
  <si>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</si>
  <si>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</si>
  <si>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</si>
  <si>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</si>
  <si>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</si>
  <si>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</si>
  <si>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</si>
  <si>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</si>
  <si>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</si>
  <si>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</si>
  <si>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</si>
  <si>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</si>
  <si>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</si>
  <si>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</si>
  <si>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</si>
  <si>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</si>
  <si>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</si>
  <si>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</si>
  <si>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</si>
  <si>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</si>
  <si>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</si>
  <si>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</si>
  <si>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</si>
  <si>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</si>
  <si>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</si>
  <si>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</si>
  <si>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</si>
  <si>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</si>
  <si>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</si>
  <si>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</si>
  <si>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</si>
  <si>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</si>
  <si>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</si>
  <si>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</si>
  <si>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</si>
  <si>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</si>
  <si>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</si>
  <si>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</si>
  <si>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</si>
  <si>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</si>
  <si>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</si>
  <si>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</si>
  <si>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</si>
  <si>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</si>
  <si>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</si>
  <si>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</si>
  <si>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</si>
  <si>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</si>
  <si>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</si>
  <si>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</si>
  <si>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</si>
  <si>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</si>
  <si>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</si>
  <si>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</si>
  <si>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</si>
  <si>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</si>
  <si>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</si>
  <si>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</si>
  <si>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</si>
  <si>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</si>
  <si>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</si>
  <si>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</si>
  <si>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</si>
  <si>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</si>
  <si>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</si>
  <si>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</si>
  <si>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</si>
  <si>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</si>
  <si>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</si>
  <si>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</si>
  <si>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</si>
  <si>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</si>
  <si>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</si>
  <si>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</si>
  <si>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</si>
  <si>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</si>
  <si>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</si>
  <si>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</si>
  <si>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</si>
  <si>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</si>
  <si>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</si>
  <si>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</si>
  <si>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</si>
  <si>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</si>
  <si>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</si>
  <si>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</si>
  <si>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</si>
  <si>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</si>
  <si>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</si>
  <si>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</si>
  <si>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</si>
  <si>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</si>
  <si>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</si>
  <si>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</si>
  <si>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</si>
  <si>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</si>
  <si>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</si>
  <si>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</si>
  <si>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</si>
  <si>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</si>
  <si>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</si>
  <si>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</si>
  <si>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</si>
  <si>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</si>
  <si>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</si>
  <si>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</si>
  <si>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</si>
  <si>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</si>
  <si>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</si>
  <si>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</si>
  <si>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</si>
  <si>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</si>
  <si>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</si>
  <si>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</si>
  <si>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</si>
  <si>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</si>
  <si>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</si>
  <si>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</si>
  <si>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</si>
  <si>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</si>
  <si>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</si>
  <si>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</si>
  <si>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</si>
  <si>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</si>
  <si>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</si>
  <si>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</si>
  <si>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</si>
  <si>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</si>
  <si>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</si>
  <si>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</si>
  <si>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</si>
  <si>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</si>
  <si>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</si>
  <si>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</si>
  <si>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</si>
  <si>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</si>
  <si>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</si>
  <si>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</si>
  <si>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</si>
  <si>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</si>
  <si>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</si>
  <si>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</si>
  <si>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</si>
  <si>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</si>
  <si>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</si>
  <si>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</si>
  <si>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</si>
  <si>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</si>
  <si>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</si>
  <si>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</si>
  <si>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</si>
  <si>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</si>
  <si>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</si>
  <si>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</si>
  <si>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</si>
  <si>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</si>
  <si>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</si>
  <si>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</si>
  <si>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</si>
  <si>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</si>
  <si>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</si>
  <si>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</si>
  <si>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</si>
  <si>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</si>
  <si>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</si>
  <si>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</si>
  <si>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</si>
  <si>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</si>
  <si>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</si>
  <si>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</si>
  <si>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</si>
  <si>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</si>
  <si>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</si>
  <si>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</si>
  <si>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</si>
  <si>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</si>
  <si>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</si>
  <si>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</si>
  <si>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</si>
  <si>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</si>
  <si>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</si>
  <si>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</si>
  <si>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</si>
  <si>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</si>
  <si>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</si>
  <si>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</si>
  <si>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</si>
  <si>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</si>
  <si>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</si>
  <si>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</si>
  <si>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</si>
  <si>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</si>
  <si>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</si>
  <si>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</si>
  <si>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</si>
  <si>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</si>
  <si>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</si>
  <si>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</si>
  <si>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</si>
  <si>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</si>
  <si>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</si>
  <si>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</si>
  <si>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</si>
  <si>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</si>
  <si>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</si>
  <si>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</si>
  <si>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</si>
  <si>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</si>
  <si>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</si>
  <si>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</si>
  <si>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</si>
  <si>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</si>
  <si>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</si>
  <si>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</si>
  <si>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</si>
  <si>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</si>
  <si>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</si>
  <si>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</si>
  <si>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</si>
  <si>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</si>
  <si>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</si>
  <si>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</si>
  <si>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</si>
  <si>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</si>
  <si>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</si>
  <si>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</si>
  <si>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</si>
  <si>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</si>
  <si>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</si>
  <si>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</si>
  <si>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</si>
  <si>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</si>
  <si>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</si>
  <si>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</si>
  <si>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</si>
  <si>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</si>
  <si>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</si>
  <si>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</si>
  <si>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</si>
  <si>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</si>
  <si>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</si>
  <si>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</si>
  <si>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</si>
  <si>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</si>
  <si>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</si>
  <si>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</si>
  <si>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</si>
  <si>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</si>
  <si>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</si>
  <si>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</si>
  <si>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</si>
  <si>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</si>
  <si>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</si>
  <si>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</si>
  <si>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</si>
  <si>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</si>
  <si>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</si>
  <si>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</si>
  <si>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</si>
  <si>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</si>
  <si>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</si>
  <si>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</si>
  <si>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</si>
  <si>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</si>
  <si>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</si>
  <si>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</si>
  <si>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</si>
  <si>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</si>
  <si>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</si>
  <si>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</si>
  <si>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</si>
  <si>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</si>
  <si>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</si>
  <si>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</si>
  <si>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</si>
  <si>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</si>
  <si>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</si>
  <si>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</si>
  <si>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</si>
  <si>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</si>
  <si>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</si>
  <si>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</si>
  <si>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</si>
  <si>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</si>
  <si>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</si>
  <si>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</si>
  <si>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</si>
  <si>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</si>
  <si>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</si>
  <si>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</si>
  <si>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</si>
  <si>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</si>
  <si>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</si>
  <si>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</si>
  <si>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</si>
  <si>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</si>
  <si>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</si>
  <si>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</si>
  <si>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</si>
  <si>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</si>
  <si>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</si>
  <si>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</si>
  <si>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</si>
  <si>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</si>
  <si>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</si>
  <si>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</si>
  <si>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</si>
  <si>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</si>
  <si>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</si>
  <si>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</si>
  <si>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</si>
  <si>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</si>
  <si>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</si>
  <si>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</si>
  <si>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</si>
  <si>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</si>
  <si>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</si>
  <si>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</si>
  <si>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</si>
  <si>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</si>
  <si>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</si>
  <si>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</si>
  <si>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</si>
  <si>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</si>
  <si>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</si>
  <si>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</si>
  <si>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</si>
  <si>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</si>
  <si>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</si>
  <si>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</si>
  <si>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</si>
  <si>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</si>
  <si>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</si>
  <si>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</si>
  <si>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</si>
  <si>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</si>
  <si>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</si>
  <si>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</si>
  <si>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</si>
  <si>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</si>
  <si>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</si>
  <si>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</si>
  <si>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</si>
  <si>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</si>
  <si>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</si>
  <si>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</si>
  <si>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</si>
  <si>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</si>
  <si>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</si>
  <si>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</si>
  <si>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</si>
  <si>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</si>
  <si>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</si>
  <si>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</si>
  <si>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</si>
  <si>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</si>
  <si>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</si>
  <si>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</si>
  <si>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</si>
  <si>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</si>
  <si>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</si>
  <si>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</si>
  <si>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</si>
  <si>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</si>
  <si>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</si>
  <si>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</si>
  <si>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</si>
  <si>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</si>
  <si>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</si>
  <si>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</si>
  <si>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</si>
  <si>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</si>
  <si>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</si>
  <si>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</si>
  <si>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</si>
  <si>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</si>
  <si>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</si>
  <si>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</si>
  <si>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</si>
  <si>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</si>
  <si>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</si>
  <si>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</si>
  <si>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</si>
  <si>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</si>
  <si>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</si>
  <si>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</si>
  <si>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</si>
  <si>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</si>
  <si>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</si>
  <si>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</si>
  <si>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</si>
  <si>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</si>
  <si>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</si>
  <si>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</si>
  <si>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</si>
  <si>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</si>
  <si>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</si>
  <si>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</si>
  <si>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</si>
  <si>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</si>
  <si>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</si>
  <si>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</si>
  <si>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</si>
  <si>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</si>
  <si>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</si>
  <si>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</si>
  <si>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</si>
  <si>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</si>
  <si>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</si>
  <si>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</si>
  <si>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</si>
  <si>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</si>
  <si>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</si>
  <si>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</si>
  <si>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</si>
  <si>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</si>
  <si>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</si>
  <si>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</si>
  <si>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</si>
  <si>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</si>
  <si>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</si>
  <si>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</si>
  <si>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</si>
  <si>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</si>
  <si>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</si>
  <si>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</si>
  <si>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</si>
  <si>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</si>
  <si>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</si>
  <si>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</si>
  <si>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</si>
  <si>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</si>
  <si>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</si>
  <si>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</si>
  <si>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</si>
  <si>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</si>
  <si>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</si>
  <si>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</si>
  <si>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</si>
  <si>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</si>
  <si>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</si>
  <si>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</si>
  <si>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</si>
  <si>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</si>
  <si>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</si>
  <si>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</si>
  <si>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</si>
  <si>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</si>
  <si>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</si>
  <si>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</si>
  <si>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</si>
  <si>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</si>
  <si>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</si>
  <si>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</si>
  <si>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</si>
  <si>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</si>
  <si>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</si>
  <si>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</si>
  <si>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</si>
  <si>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</si>
  <si>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</si>
  <si>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</si>
  <si>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</si>
  <si>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</si>
  <si>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</si>
  <si>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</si>
  <si>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</si>
  <si>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</si>
  <si>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</si>
  <si>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</si>
  <si>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</si>
  <si>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</si>
  <si>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</si>
  <si>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</si>
  <si>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</si>
  <si>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</si>
  <si>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</si>
  <si>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</si>
  <si>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</si>
  <si>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</si>
  <si>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</si>
  <si>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</si>
  <si>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</si>
  <si>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</si>
  <si>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</si>
  <si>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</si>
  <si>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</si>
  <si>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</si>
  <si>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</si>
  <si>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</si>
  <si>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</si>
  <si>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</si>
  <si>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</si>
  <si>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</si>
  <si>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</si>
  <si>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</si>
  <si>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</si>
  <si>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</si>
  <si>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</si>
  <si>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</si>
  <si>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</si>
  <si>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</si>
  <si>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</si>
  <si>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</si>
  <si>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</si>
  <si>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</si>
  <si>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</si>
  <si>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</si>
  <si>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</si>
  <si>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</si>
  <si>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</si>
  <si>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</si>
  <si>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</si>
  <si>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</si>
  <si>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</si>
  <si>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</si>
  <si>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</si>
  <si>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</si>
  <si>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</si>
  <si>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</si>
  <si>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</si>
  <si>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</si>
  <si>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</si>
  <si>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</si>
  <si>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</si>
  <si>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</si>
  <si>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</si>
  <si>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</si>
  <si>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</si>
  <si>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</si>
  <si>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</si>
  <si>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</si>
  <si>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</si>
  <si>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</si>
  <si>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</si>
  <si>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</si>
  <si>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</si>
  <si>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</si>
  <si>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</si>
  <si>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</si>
  <si>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</si>
  <si>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</si>
  <si>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</si>
  <si>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</si>
  <si>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</si>
  <si>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</si>
  <si>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</si>
  <si>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</si>
  <si>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</si>
  <si>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</si>
  <si>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</si>
  <si>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</si>
  <si>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</si>
  <si>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</si>
  <si>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</si>
  <si>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</si>
  <si>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</si>
  <si>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</si>
  <si>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</si>
  <si>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</si>
  <si>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</si>
  <si>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</si>
  <si>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</si>
  <si>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</si>
  <si>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</si>
  <si>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</si>
  <si>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</si>
  <si>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</si>
  <si>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</si>
  <si>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</si>
  <si>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</si>
  <si>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</si>
  <si>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</si>
  <si>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</si>
  <si>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</si>
  <si>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</si>
  <si>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</si>
  <si>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</si>
  <si>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</si>
  <si>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</si>
  <si>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</si>
  <si>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</si>
  <si>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</si>
  <si>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</si>
  <si>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</si>
  <si>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</si>
  <si>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</si>
  <si>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</si>
  <si>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</si>
  <si>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</si>
  <si>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</si>
  <si>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</si>
  <si>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</si>
  <si>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</si>
  <si>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</si>
  <si>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</si>
  <si>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</si>
  <si>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</si>
  <si>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</si>
  <si>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</si>
  <si>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</si>
  <si>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</si>
  <si>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</si>
  <si>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</si>
  <si>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</si>
  <si>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</si>
  <si>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</si>
  <si>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</si>
  <si>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</si>
  <si>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</si>
  <si>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</si>
  <si>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</si>
  <si>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</si>
  <si>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</si>
  <si>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</si>
  <si>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</si>
  <si>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</si>
  <si>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</si>
  <si>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</si>
  <si>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</si>
  <si>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</si>
  <si>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</si>
  <si>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</si>
  <si>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</si>
  <si>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</si>
  <si>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</si>
  <si>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</si>
  <si>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</si>
  <si>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</si>
  <si>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</si>
  <si>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</si>
  <si>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</si>
  <si>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</si>
  <si>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</si>
  <si>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</si>
  <si>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</si>
  <si>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</si>
  <si>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</si>
  <si>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</si>
  <si>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</si>
  <si>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</si>
  <si>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</si>
  <si>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</si>
  <si>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</si>
  <si>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</si>
  <si>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</si>
  <si>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</si>
  <si>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</si>
  <si>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</si>
  <si>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</si>
  <si>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</si>
  <si>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</si>
  <si>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</si>
  <si>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</si>
  <si>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</si>
  <si>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</si>
  <si>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</si>
  <si>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</si>
  <si>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</si>
  <si>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</si>
  <si>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</si>
  <si>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</si>
  <si>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</si>
  <si>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</si>
  <si>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</si>
  <si>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</si>
  <si>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</si>
  <si>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</si>
  <si>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</si>
  <si>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</si>
  <si>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</si>
  <si>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</si>
  <si>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</si>
  <si>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</si>
  <si>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</si>
  <si>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</si>
  <si>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</si>
  <si>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</si>
  <si>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</si>
  <si>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</si>
  <si>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</si>
  <si>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</si>
  <si>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</si>
  <si>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</si>
  <si>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</si>
  <si>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</si>
  <si>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</si>
  <si>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</si>
  <si>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</si>
  <si>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</si>
  <si>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</si>
  <si>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</si>
  <si>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</si>
  <si>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</si>
  <si>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</si>
  <si>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</si>
  <si>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</si>
  <si>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</si>
  <si>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</si>
  <si>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</si>
  <si>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</si>
  <si>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</si>
  <si>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</si>
  <si>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</si>
  <si>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</si>
  <si>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</si>
  <si>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</si>
  <si>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</si>
  <si>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</si>
  <si>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</si>
  <si>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</si>
  <si>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</si>
  <si>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</si>
  <si>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</si>
  <si>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</si>
  <si>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</si>
  <si>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</si>
  <si>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</si>
  <si>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</si>
  <si>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</si>
  <si>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</si>
  <si>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</si>
  <si>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</si>
  <si>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</si>
  <si>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</si>
  <si>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</si>
  <si>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</si>
  <si>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</si>
  <si>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</si>
  <si>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</si>
  <si>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</si>
  <si>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</si>
  <si>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</si>
  <si>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</si>
  <si>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</si>
  <si>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</si>
  <si>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</si>
  <si>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</si>
  <si>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</si>
  <si>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</si>
  <si>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</si>
  <si>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</si>
  <si>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</si>
  <si>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</si>
  <si>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</si>
  <si>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</si>
  <si>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</si>
  <si>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</si>
  <si>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</si>
  <si>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</si>
  <si>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</si>
  <si>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</si>
  <si>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</si>
  <si>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</si>
  <si>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</si>
  <si>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</si>
  <si>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</si>
  <si>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</si>
  <si>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</si>
  <si>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</si>
  <si>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</si>
  <si>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</si>
  <si>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</si>
  <si>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</si>
  <si>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</si>
  <si>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</si>
  <si>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</si>
  <si>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</si>
  <si>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</si>
  <si>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</si>
  <si>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</si>
  <si>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</si>
  <si>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</si>
  <si>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</si>
  <si>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</si>
  <si>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</si>
  <si>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</si>
  <si>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</si>
  <si>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</si>
  <si>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</si>
  <si>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</si>
  <si>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</si>
  <si>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</si>
  <si>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</si>
  <si>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</si>
  <si>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</si>
  <si>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</si>
  <si>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</si>
  <si>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</si>
  <si>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</si>
  <si>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</si>
  <si>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</si>
  <si>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</si>
  <si>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</si>
  <si>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</si>
  <si>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</si>
  <si>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</si>
  <si>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</si>
  <si>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</si>
  <si>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</si>
  <si>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</si>
  <si>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</si>
  <si>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</si>
  <si>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</si>
  <si>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</si>
  <si>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</si>
  <si>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</si>
  <si>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</si>
  <si>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</si>
  <si>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</si>
  <si>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</si>
  <si>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</si>
  <si>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</si>
  <si>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</si>
  <si>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</si>
  <si>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</si>
  <si>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</si>
  <si>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</si>
  <si>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</si>
  <si>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</si>
  <si>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</si>
  <si>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</si>
  <si>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</si>
  <si>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</si>
  <si>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</si>
  <si>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</si>
  <si>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</si>
  <si>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</si>
  <si>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</si>
  <si>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</si>
  <si>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</si>
  <si>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</si>
  <si>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</si>
  <si>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</si>
  <si>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</si>
  <si>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</si>
  <si>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</si>
  <si>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</si>
  <si>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</si>
  <si>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</si>
  <si>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</si>
  <si>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</si>
  <si>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</si>
  <si>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</si>
  <si>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</si>
  <si>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</si>
  <si>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</si>
  <si>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</si>
  <si>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</si>
  <si>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</si>
  <si>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</si>
  <si>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</si>
  <si>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</si>
  <si>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</si>
  <si>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</si>
  <si>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</si>
  <si>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</si>
  <si>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</si>
  <si>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</si>
  <si>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</si>
  <si>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</si>
  <si>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</si>
  <si>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</si>
  <si>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</si>
  <si>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</si>
  <si>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</si>
  <si>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</si>
  <si>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</si>
  <si>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</si>
  <si>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</si>
  <si>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</si>
  <si>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</si>
  <si>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</si>
  <si>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</si>
  <si>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</si>
  <si>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</si>
  <si>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</si>
  <si>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</si>
  <si>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</si>
  <si>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</si>
  <si>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</si>
  <si>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</si>
  <si>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</si>
  <si>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</si>
  <si>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</si>
  <si>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</si>
  <si>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</si>
  <si>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</si>
  <si>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</si>
  <si>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</si>
  <si>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</si>
  <si>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</si>
  <si>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</si>
  <si>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</si>
  <si>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</si>
  <si>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</si>
  <si>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</si>
  <si>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</si>
  <si>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</si>
  <si>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</si>
  <si>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</si>
  <si>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</si>
  <si>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</si>
  <si>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</si>
  <si>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</si>
  <si>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</si>
  <si>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</si>
  <si>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</si>
  <si>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</si>
  <si>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</si>
  <si>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</si>
  <si>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</si>
  <si>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</si>
  <si>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</si>
  <si>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</si>
  <si>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</si>
  <si>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</si>
  <si>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</si>
  <si>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</si>
  <si>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</si>
  <si>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</si>
  <si>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</si>
  <si>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</si>
  <si>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</si>
  <si>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</si>
  <si>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</si>
  <si>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</si>
  <si>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</si>
  <si>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</si>
  <si>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</si>
  <si>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</si>
  <si>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</si>
  <si>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</si>
  <si>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</si>
  <si>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</si>
  <si>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</si>
  <si>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</si>
  <si>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</si>
  <si>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</si>
  <si>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</si>
  <si>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</si>
  <si>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</si>
  <si>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</si>
  <si>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</si>
  <si>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</si>
  <si>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</si>
  <si>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</si>
  <si>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</si>
  <si>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</si>
  <si>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</si>
  <si>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</si>
  <si>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</si>
  <si>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</si>
  <si>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</si>
  <si>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</si>
  <si>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</si>
  <si>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</si>
  <si>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</si>
  <si>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</si>
  <si>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</si>
  <si>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</si>
  <si>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</si>
  <si>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</si>
  <si>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</si>
  <si>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</si>
  <si>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</si>
  <si>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</si>
  <si>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</si>
  <si>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</si>
  <si>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</si>
  <si>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</si>
  <si>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</si>
  <si>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</si>
  <si>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</si>
  <si>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</si>
  <si>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</si>
  <si>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</si>
  <si>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</si>
  <si>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</si>
  <si>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</si>
  <si>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</si>
  <si>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</si>
  <si>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</si>
  <si>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</si>
  <si>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</si>
  <si>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</si>
  <si>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</si>
  <si>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</si>
  <si>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</si>
  <si>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</si>
  <si>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</si>
  <si>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</si>
  <si>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</si>
  <si>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</si>
  <si>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</si>
  <si>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</si>
  <si>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</si>
  <si>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</si>
  <si>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</si>
  <si>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</si>
  <si>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</si>
  <si>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</si>
  <si>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</si>
  <si>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</si>
  <si>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</si>
  <si>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</si>
  <si>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</si>
  <si>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</si>
  <si>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</si>
  <si>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</si>
  <si>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</si>
  <si>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</si>
  <si>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</si>
  <si>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</si>
  <si>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</si>
  <si>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</si>
  <si>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</si>
  <si>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</si>
  <si>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</si>
  <si>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</si>
  <si>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</si>
  <si>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</si>
  <si>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</si>
  <si>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</si>
  <si>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</si>
  <si>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</si>
  <si>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</si>
  <si>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</si>
  <si>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</si>
  <si>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</si>
  <si>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</si>
  <si>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</si>
  <si>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</si>
  <si>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</si>
  <si>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</si>
  <si>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</si>
  <si>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</si>
  <si>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</si>
  <si>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</si>
  <si>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</si>
  <si>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</si>
  <si>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</si>
  <si>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</si>
  <si>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</si>
  <si>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</si>
  <si>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</si>
  <si>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</si>
  <si>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</si>
  <si>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</si>
  <si>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</si>
  <si>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</si>
  <si>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</si>
  <si>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</si>
  <si>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</si>
  <si>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</si>
  <si>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</si>
  <si>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</si>
  <si>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</si>
  <si>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</si>
  <si>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</si>
  <si>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</si>
  <si>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</si>
  <si>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</si>
  <si>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</si>
  <si>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</si>
  <si>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</si>
  <si>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</si>
  <si>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</si>
  <si>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</si>
  <si>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</si>
  <si>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</si>
  <si>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</si>
  <si>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</si>
  <si>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</si>
  <si>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</si>
  <si>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</si>
  <si>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</si>
  <si>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</si>
  <si>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</si>
  <si>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</si>
  <si>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</si>
  <si>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</si>
  <si>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</si>
  <si>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</si>
  <si>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</si>
  <si>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</si>
  <si>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</si>
  <si>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</si>
  <si>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</si>
  <si>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</si>
  <si>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</si>
  <si>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</si>
  <si>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</si>
  <si>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</si>
  <si>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</si>
  <si>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</si>
  <si>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</si>
  <si>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</si>
  <si>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</si>
  <si>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</si>
  <si>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</si>
  <si>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</si>
  <si>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</si>
  <si>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</si>
  <si>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</si>
  <si>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</si>
  <si>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</si>
  <si>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</si>
  <si>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</si>
  <si>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</si>
  <si>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</si>
  <si>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</si>
  <si>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</si>
  <si>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</si>
  <si>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</si>
  <si>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</si>
  <si>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</si>
  <si>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</si>
  <si>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</si>
  <si>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</si>
  <si>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</si>
  <si>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</si>
  <si>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</si>
  <si>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</si>
  <si>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</si>
  <si>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</si>
  <si>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</si>
  <si>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</si>
  <si>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</si>
  <si>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</si>
  <si>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</si>
  <si>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</si>
  <si>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</si>
  <si>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</si>
  <si>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</si>
  <si>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</si>
  <si>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</si>
  <si>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</si>
  <si>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</si>
  <si>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</si>
  <si>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</si>
  <si>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</si>
  <si>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</si>
  <si>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</si>
  <si>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</si>
  <si>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</si>
  <si>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</si>
  <si>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</si>
  <si>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</si>
  <si>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</si>
  <si>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</si>
  <si>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</si>
  <si>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</si>
  <si>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</si>
  <si>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</si>
  <si>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</si>
  <si>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</si>
  <si>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</si>
  <si>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</si>
  <si>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</si>
  <si>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</si>
  <si>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</si>
  <si>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</si>
  <si>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</si>
  <si>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</si>
  <si>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</si>
  <si>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</si>
  <si>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</si>
  <si>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</si>
  <si>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</si>
  <si>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</si>
  <si>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</si>
  <si>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</si>
  <si>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</si>
  <si>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</si>
  <si>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</si>
  <si>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</si>
  <si>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</si>
  <si>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</si>
  <si>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</si>
  <si>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</si>
  <si>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</si>
  <si>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</si>
  <si>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</si>
  <si>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</si>
  <si>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</si>
  <si>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</si>
  <si>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</si>
  <si>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</si>
  <si>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</si>
  <si>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</si>
  <si>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</si>
  <si>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</si>
  <si>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</si>
  <si>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</si>
  <si>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</si>
  <si>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</si>
  <si>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</si>
  <si>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</si>
  <si>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</si>
  <si>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</si>
  <si>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</si>
  <si>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</si>
  <si>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</si>
  <si>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</si>
  <si>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</si>
  <si>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</si>
  <si>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</si>
  <si>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</si>
  <si>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</si>
  <si>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</si>
  <si>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</si>
  <si>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</si>
  <si>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</si>
  <si>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</si>
  <si>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</si>
  <si>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</si>
  <si>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</si>
  <si>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</si>
  <si>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</si>
  <si>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</si>
  <si>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</si>
  <si>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</si>
  <si>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</si>
  <si>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</si>
  <si>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</si>
  <si>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</si>
  <si>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</si>
  <si>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</si>
  <si>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</si>
  <si>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</si>
  <si>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</si>
  <si>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</si>
  <si>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</si>
  <si>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</si>
  <si>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</si>
  <si>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</si>
  <si>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</si>
  <si>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</si>
  <si>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</si>
  <si>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</si>
  <si>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</si>
  <si>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</si>
  <si>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</si>
  <si>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</si>
  <si>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</si>
  <si>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</si>
  <si>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</si>
  <si>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</si>
  <si>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</si>
  <si>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</si>
  <si>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</si>
  <si>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</si>
  <si>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</si>
  <si>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</si>
  <si>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</si>
  <si>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</si>
  <si>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</si>
  <si>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</si>
  <si>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</si>
  <si>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</si>
  <si>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</si>
  <si>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</si>
  <si>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</si>
  <si>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</si>
  <si>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</si>
  <si>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</si>
  <si>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</si>
  <si>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</si>
  <si>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</si>
  <si>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</si>
  <si>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</si>
  <si>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</si>
  <si>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</si>
  <si>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</si>
  <si>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</si>
  <si>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</si>
  <si>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</si>
  <si>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</si>
  <si>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</si>
  <si>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</si>
  <si>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</si>
  <si>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</si>
  <si>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</si>
  <si>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</si>
  <si>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</si>
  <si>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</si>
  <si>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</si>
  <si>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</si>
  <si>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</si>
  <si>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</si>
  <si>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</si>
  <si>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</si>
  <si>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</si>
  <si>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</si>
  <si>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</si>
  <si>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</si>
  <si>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</si>
  <si>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</si>
  <si>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</si>
  <si>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</si>
  <si>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</si>
  <si>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</si>
  <si>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</si>
  <si>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</si>
  <si>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</si>
  <si>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</si>
  <si>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</si>
  <si>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</si>
  <si>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</si>
  <si>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</si>
  <si>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</si>
  <si>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</si>
  <si>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</si>
  <si>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</si>
  <si>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</si>
  <si>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</si>
  <si>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</si>
  <si>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</si>
  <si>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</si>
  <si>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</si>
  <si>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</si>
  <si>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</si>
  <si>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</si>
  <si>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</si>
  <si>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</si>
  <si>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</si>
  <si>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</si>
  <si>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</si>
  <si>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</si>
  <si>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</si>
  <si>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</si>
  <si>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</si>
  <si>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</si>
  <si>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</si>
  <si>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</si>
  <si>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</si>
  <si>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</si>
  <si>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</si>
  <si>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</si>
  <si>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</si>
  <si>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</si>
  <si>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</si>
  <si>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</si>
  <si>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</si>
  <si>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</si>
  <si>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</si>
  <si>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</si>
  <si>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</si>
  <si>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</si>
  <si>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</si>
  <si>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</si>
  <si>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</si>
  <si>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</si>
  <si>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</si>
  <si>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</si>
  <si>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</si>
  <si>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</si>
  <si>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</si>
  <si>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</si>
  <si>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</si>
  <si>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</si>
  <si>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</si>
  <si>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</si>
  <si>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</si>
  <si>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</si>
  <si>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</si>
  <si>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</si>
  <si>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</si>
  <si>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</si>
  <si>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</si>
  <si>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</si>
  <si>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</si>
  <si>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</si>
  <si>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</si>
  <si>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</si>
  <si>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</si>
  <si>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</si>
  <si>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</si>
  <si>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</si>
  <si>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</si>
  <si>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</si>
  <si>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</si>
  <si>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</si>
  <si>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</si>
  <si>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</si>
  <si>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</si>
  <si>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</si>
  <si>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</si>
  <si>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</si>
  <si>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</si>
  <si>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</si>
  <si>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</si>
  <si>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</si>
  <si>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</si>
  <si>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</si>
  <si>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</si>
  <si>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</si>
  <si>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</si>
  <si>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</si>
  <si>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</si>
  <si>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</si>
  <si>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</si>
  <si>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</si>
  <si>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</si>
  <si>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</si>
  <si>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</si>
  <si>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</si>
  <si>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</si>
  <si>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</si>
  <si>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</si>
  <si>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</si>
  <si>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</si>
  <si>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</si>
  <si>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</si>
  <si>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</si>
  <si>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</si>
  <si>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</si>
  <si>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</si>
  <si>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</si>
  <si>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</si>
  <si>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</si>
  <si>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</si>
  <si>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</si>
  <si>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</si>
  <si>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</si>
  <si>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</si>
  <si>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</si>
  <si>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</si>
  <si>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</si>
  <si>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</si>
  <si>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</si>
  <si>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</si>
  <si>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</si>
  <si>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</si>
  <si>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</si>
  <si>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</si>
  <si>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</si>
  <si>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</si>
  <si>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</si>
  <si>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</si>
  <si>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</si>
  <si>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</si>
  <si>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</si>
  <si>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</si>
  <si>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</si>
  <si>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</si>
  <si>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</si>
  <si>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</si>
  <si>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</si>
  <si>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</si>
  <si>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</si>
  <si>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</si>
  <si>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</si>
  <si>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</si>
  <si>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</si>
  <si>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</si>
  <si>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</si>
  <si>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</si>
  <si>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</si>
  <si>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</si>
  <si>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</si>
  <si>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</si>
  <si>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</si>
  <si>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</si>
  <si>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</si>
  <si>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</si>
  <si>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</si>
  <si>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</si>
  <si>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</si>
  <si>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</si>
  <si>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</si>
  <si>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</si>
  <si>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</si>
  <si>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</si>
  <si>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</si>
  <si>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</si>
  <si>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</si>
  <si>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</si>
  <si>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</si>
  <si>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</si>
  <si>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</si>
  <si>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</si>
  <si>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</si>
  <si>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</si>
  <si>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</si>
  <si>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</si>
  <si>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</si>
  <si>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</si>
  <si>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</si>
  <si>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</si>
  <si>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</si>
  <si>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</si>
  <si>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</si>
  <si>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</si>
  <si>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</si>
  <si>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</si>
  <si>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</si>
  <si>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</si>
  <si>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</si>
  <si>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</si>
  <si>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</si>
  <si>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</si>
  <si>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</si>
  <si>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</si>
  <si>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</si>
  <si>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</si>
  <si>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</si>
  <si>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</si>
  <si>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</si>
  <si>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</si>
  <si>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</si>
  <si>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</si>
  <si>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</si>
  <si>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</si>
  <si>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</si>
  <si>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</si>
  <si>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</si>
  <si>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</si>
  <si>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</si>
  <si>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</si>
  <si>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</si>
  <si>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</si>
  <si>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</si>
  <si>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</si>
  <si>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</si>
  <si>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</si>
  <si>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</si>
  <si>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</si>
  <si>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</si>
  <si>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</si>
  <si>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</si>
  <si>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</si>
  <si>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</si>
  <si>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</si>
  <si>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</si>
  <si>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</si>
  <si>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</si>
  <si>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</si>
  <si>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</si>
  <si>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</si>
  <si>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</si>
  <si>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</si>
  <si>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</si>
  <si>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</si>
  <si>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</si>
  <si>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</si>
  <si>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</si>
  <si>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</si>
  <si>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</si>
  <si>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</si>
  <si>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</si>
  <si>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</si>
  <si>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</si>
  <si>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</si>
  <si>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</si>
  <si>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</si>
  <si>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</si>
  <si>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</si>
  <si>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</si>
  <si>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</si>
  <si>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</si>
  <si>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</si>
  <si>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</si>
  <si>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</si>
  <si>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</si>
  <si>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</si>
  <si>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</si>
  <si>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</si>
  <si>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</si>
  <si>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</si>
  <si>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</si>
  <si>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</si>
  <si>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</si>
  <si>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</si>
  <si>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</si>
  <si>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</si>
  <si>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</si>
  <si>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</si>
  <si>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</si>
  <si>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</si>
  <si>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</si>
  <si>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</si>
  <si>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</si>
  <si>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</si>
  <si>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</si>
  <si>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</si>
  <si>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</si>
  <si>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</si>
  <si>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</si>
  <si>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</si>
  <si>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</si>
  <si>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</si>
  <si>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</si>
  <si>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</si>
  <si>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</si>
  <si>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</si>
  <si>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</si>
  <si>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</si>
  <si>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</si>
  <si>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</si>
  <si>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</si>
  <si>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</si>
  <si>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</si>
  <si>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</si>
  <si>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</si>
  <si>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</si>
  <si>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</si>
  <si>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</si>
  <si>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</si>
  <si>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</si>
  <si>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</si>
  <si>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</si>
  <si>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</si>
  <si>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</si>
  <si>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</si>
  <si>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</si>
  <si>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</si>
  <si>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</si>
  <si>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</si>
  <si>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</si>
  <si>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</si>
  <si>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</si>
  <si>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</si>
  <si>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</si>
  <si>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</si>
  <si>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</si>
  <si>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</si>
  <si>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</si>
  <si>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</si>
  <si>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</si>
  <si>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</si>
  <si>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</si>
  <si>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</si>
  <si>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</si>
  <si>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</si>
  <si>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</si>
  <si>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</si>
  <si>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</si>
  <si>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</si>
  <si>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</si>
  <si>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</si>
  <si>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</si>
  <si>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</si>
  <si>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</si>
  <si>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</si>
  <si>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</si>
  <si>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</si>
  <si>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</si>
  <si>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</si>
  <si>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</si>
  <si>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</si>
  <si>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</si>
  <si>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</si>
  <si>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</si>
  <si>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</si>
  <si>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</si>
  <si>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</si>
  <si>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</si>
  <si>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</si>
  <si>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</si>
  <si>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</si>
  <si>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</si>
  <si>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</si>
  <si>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</si>
  <si>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</si>
  <si>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</si>
  <si>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</si>
  <si>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</si>
  <si>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</si>
  <si>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</si>
  <si>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</si>
  <si>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</si>
  <si>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</si>
  <si>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</si>
  <si>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</si>
  <si>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</si>
  <si>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</si>
  <si>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</si>
  <si>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</si>
  <si>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</si>
  <si>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</si>
  <si>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</si>
  <si>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</si>
  <si>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</si>
  <si>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</si>
  <si>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</si>
  <si>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</si>
  <si>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</si>
  <si>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</si>
  <si>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</si>
  <si>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</si>
  <si>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</si>
  <si>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</si>
  <si>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</si>
  <si>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</si>
  <si>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</si>
  <si>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</si>
  <si>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</si>
  <si>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</si>
  <si>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</si>
  <si>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</si>
  <si>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</si>
  <si>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</si>
  <si>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</si>
  <si>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</si>
  <si>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</si>
  <si>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</si>
  <si>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</si>
  <si>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</si>
  <si>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</si>
  <si>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</si>
  <si>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</si>
  <si>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</si>
  <si>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</si>
  <si>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</si>
  <si>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</si>
  <si>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</si>
  <si>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</si>
  <si>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</si>
  <si>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</si>
  <si>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</si>
  <si>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</si>
  <si>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</si>
  <si>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</si>
  <si>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</si>
  <si>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</si>
  <si>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</si>
  <si>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</si>
  <si>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</si>
  <si>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</si>
  <si>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</si>
  <si>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</si>
  <si>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</si>
  <si>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</si>
  <si>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</si>
  <si>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</si>
  <si>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</si>
  <si>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</si>
  <si>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</si>
  <si>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</si>
  <si>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</si>
  <si>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</si>
  <si>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</si>
  <si>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</si>
  <si>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</si>
  <si>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</si>
  <si>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</si>
  <si>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</si>
  <si>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</si>
  <si>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</si>
  <si>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</si>
  <si>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</si>
  <si>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</si>
  <si>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</si>
  <si>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</si>
  <si>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</si>
  <si>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</si>
  <si>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</si>
  <si>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</si>
  <si>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</si>
  <si>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</si>
  <si>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</si>
  <si>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</si>
  <si>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</si>
  <si>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</si>
  <si>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</si>
  <si>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</si>
  <si>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</si>
  <si>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</si>
  <si>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</si>
  <si>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</si>
  <si>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</si>
  <si>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</si>
  <si>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</si>
  <si>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</si>
  <si>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</si>
  <si>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</si>
  <si>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</si>
  <si>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</si>
  <si>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</si>
  <si>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</si>
  <si>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</si>
  <si>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</si>
  <si>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</si>
  <si>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</si>
  <si>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</si>
  <si>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</si>
  <si>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</si>
  <si>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</si>
  <si>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</si>
  <si>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</si>
  <si>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</si>
  <si>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</si>
  <si>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</si>
  <si>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</si>
  <si>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</si>
  <si>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</si>
  <si>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</si>
  <si>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</si>
  <si>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</si>
  <si>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</si>
  <si>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</si>
  <si>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</si>
  <si>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</si>
  <si>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</si>
  <si>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</si>
  <si>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</si>
  <si>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</si>
  <si>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</si>
  <si>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</si>
  <si>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</si>
  <si>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</si>
  <si>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</si>
  <si>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</si>
  <si>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</si>
  <si>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</si>
  <si>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</si>
  <si>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</si>
  <si>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</si>
  <si>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</si>
  <si>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</si>
  <si>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</si>
  <si>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</si>
  <si>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</si>
  <si>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</si>
  <si>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</si>
  <si>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</si>
  <si>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</si>
  <si>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</si>
  <si>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</si>
  <si>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</si>
  <si>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</si>
  <si>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</si>
  <si>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</si>
  <si>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</si>
  <si>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</si>
  <si>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</si>
  <si>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</si>
  <si>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</si>
  <si>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</si>
  <si>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</si>
  <si>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</si>
  <si>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</si>
  <si>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</si>
  <si>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</si>
  <si>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</si>
  <si>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</si>
  <si>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</si>
  <si>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</si>
  <si>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</si>
  <si>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</si>
  <si>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</si>
  <si>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</si>
  <si>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</si>
  <si>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</si>
  <si>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</si>
  <si>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</si>
  <si>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</si>
  <si>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</si>
  <si>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</si>
  <si>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</si>
  <si>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</si>
  <si>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</si>
  <si>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</si>
  <si>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</si>
  <si>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</si>
  <si>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</si>
  <si>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</si>
  <si>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</si>
  <si>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</si>
  <si>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</si>
  <si>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</si>
  <si>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</si>
  <si>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</si>
  <si>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</si>
  <si>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</si>
  <si>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</si>
  <si>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</si>
  <si>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</si>
  <si>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</si>
  <si>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</si>
  <si>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</si>
  <si>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</si>
  <si>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</si>
  <si>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</si>
  <si>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</si>
  <si>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</si>
  <si>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</si>
  <si>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</si>
  <si>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</si>
  <si>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</si>
  <si>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</si>
  <si>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</si>
  <si>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</si>
  <si>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</si>
  <si>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</si>
  <si>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</si>
  <si>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</si>
  <si>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</si>
  <si>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</si>
  <si>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</si>
  <si>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</si>
  <si>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</si>
  <si>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</si>
  <si>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</si>
  <si>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</si>
  <si>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</si>
  <si>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</si>
  <si>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</si>
  <si>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</si>
  <si>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</si>
  <si>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</si>
  <si>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</si>
  <si>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</si>
  <si>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</si>
  <si>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</si>
  <si>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</si>
  <si>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</si>
  <si>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</si>
  <si>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</si>
  <si>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</si>
  <si>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</si>
  <si>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</si>
  <si>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</si>
  <si>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</si>
  <si>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</si>
  <si>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</si>
  <si>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</si>
  <si>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</si>
  <si>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</si>
  <si>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</si>
  <si>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</si>
  <si>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</si>
  <si>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</si>
  <si>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</si>
  <si>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</si>
  <si>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</si>
  <si>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</si>
  <si>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</si>
  <si>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</si>
  <si>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</si>
  <si>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</si>
  <si>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</si>
  <si>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</si>
  <si>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</si>
  <si>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</si>
  <si>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</si>
  <si>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</si>
  <si>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</si>
  <si>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</si>
  <si>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</si>
  <si>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</si>
  <si>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</si>
  <si>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</si>
  <si>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</si>
  <si>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</si>
  <si>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</si>
  <si>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</si>
  <si>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</si>
  <si>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</si>
  <si>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</si>
  <si>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</si>
  <si>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</si>
  <si>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</si>
  <si>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</si>
  <si>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</si>
  <si>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</si>
  <si>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</si>
  <si>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</si>
  <si>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</si>
  <si>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</si>
  <si>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</si>
  <si>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</si>
  <si>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</si>
  <si>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</si>
  <si>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</si>
  <si>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</si>
  <si>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</si>
  <si>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</si>
  <si>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</si>
  <si>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</si>
  <si>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</si>
  <si>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</si>
  <si>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</si>
  <si>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</si>
  <si>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</si>
  <si>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</si>
  <si>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</si>
  <si>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</si>
  <si>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</si>
  <si>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</si>
  <si>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</si>
  <si>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</si>
  <si>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</si>
  <si>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</si>
  <si>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</si>
  <si>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</si>
  <si>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</si>
  <si>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</si>
  <si>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</si>
  <si>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</si>
  <si>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</si>
  <si>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</si>
  <si>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</si>
  <si>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</si>
  <si>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</si>
  <si>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</si>
  <si>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</si>
  <si>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</si>
  <si>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</si>
  <si>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</si>
  <si>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</si>
  <si>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</si>
  <si>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</si>
  <si>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</si>
  <si>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</si>
  <si>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</si>
  <si>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</si>
  <si>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</si>
  <si>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</si>
  <si>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</si>
  <si>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</si>
  <si>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</si>
  <si>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</si>
  <si>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</si>
  <si>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</si>
  <si>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</si>
  <si>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</si>
  <si>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</si>
  <si>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</si>
  <si>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</si>
  <si>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</si>
  <si>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</si>
  <si>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</si>
  <si>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</si>
  <si>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</si>
  <si>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</si>
  <si>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</si>
  <si>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</si>
  <si>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</si>
  <si>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</si>
  <si>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</si>
  <si>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</si>
  <si>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</si>
  <si>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</si>
  <si>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</si>
  <si>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</si>
  <si>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</si>
  <si>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</si>
  <si>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</si>
  <si>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</si>
  <si>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</si>
  <si>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</si>
  <si>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</si>
  <si>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</si>
  <si>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</si>
  <si>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</si>
  <si>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</si>
  <si>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</si>
  <si>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</si>
  <si>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</si>
  <si>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</si>
  <si>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</si>
  <si>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</si>
  <si>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</si>
  <si>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</si>
  <si>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</si>
  <si>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</si>
  <si>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</si>
  <si>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</si>
  <si>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</si>
  <si>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</si>
  <si>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</si>
  <si>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</si>
  <si>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</si>
  <si>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</si>
  <si>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</si>
  <si>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</si>
  <si>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</si>
  <si>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</si>
  <si>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</si>
  <si>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</si>
  <si>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</si>
  <si>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</si>
  <si>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</si>
  <si>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</si>
  <si>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</si>
  <si>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</si>
  <si>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</si>
  <si>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</si>
  <si>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</si>
  <si>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</si>
  <si>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</si>
  <si>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</si>
  <si>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</si>
  <si>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</si>
  <si>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</si>
  <si>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</si>
  <si>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</si>
  <si>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</si>
  <si>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</si>
  <si>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</si>
  <si>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</si>
  <si>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</si>
  <si>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</si>
  <si>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</si>
  <si>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</si>
  <si>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</si>
  <si>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</si>
  <si>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</si>
  <si>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</si>
  <si>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</si>
  <si>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</si>
  <si>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</si>
  <si>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</si>
  <si>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</si>
  <si>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</si>
  <si>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</si>
  <si>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</si>
  <si>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</si>
  <si>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</si>
  <si>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</si>
  <si>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</si>
  <si>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</si>
  <si>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</si>
  <si>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</si>
  <si>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</si>
  <si>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</si>
  <si>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</si>
  <si>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</si>
  <si>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</si>
  <si>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</si>
  <si>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</si>
  <si>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</si>
  <si>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</si>
  <si>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</si>
  <si>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</si>
  <si>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</si>
  <si>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</si>
  <si>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</si>
  <si>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</si>
  <si>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</si>
  <si>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</si>
  <si>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</si>
  <si>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</si>
  <si>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</si>
  <si>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</si>
  <si>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</si>
  <si>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</si>
  <si>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</si>
  <si>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</si>
  <si>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</si>
  <si>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</si>
  <si>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</si>
  <si>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</si>
  <si>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</si>
  <si>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</si>
  <si>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</si>
  <si>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</si>
  <si>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</si>
  <si>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</si>
  <si>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</si>
  <si>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</si>
  <si>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</si>
  <si>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</si>
  <si>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</si>
  <si>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</si>
  <si>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</si>
  <si>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</si>
  <si>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</si>
  <si>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</si>
  <si>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</si>
  <si>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</si>
  <si>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</si>
  <si>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</si>
  <si>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</si>
  <si>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</si>
  <si>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</si>
  <si>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</si>
  <si>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</si>
  <si>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</si>
  <si>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</si>
  <si>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</si>
  <si>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</si>
  <si>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</si>
  <si>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</si>
  <si>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</si>
  <si>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</si>
  <si>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</si>
  <si>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</si>
  <si>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</si>
  <si>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</si>
  <si>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</si>
  <si>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</si>
  <si>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</si>
  <si>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</si>
  <si>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</si>
  <si>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</si>
  <si>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</si>
  <si>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</si>
  <si>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</si>
  <si>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</si>
  <si>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</si>
  <si>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</si>
  <si>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</si>
  <si>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</si>
  <si>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</si>
  <si>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</si>
  <si>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</si>
  <si>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</si>
  <si>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</si>
  <si>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</si>
  <si>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</si>
  <si>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</si>
  <si>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</si>
  <si>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</si>
  <si>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</si>
  <si>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</si>
  <si>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</si>
  <si>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</si>
  <si>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</si>
  <si>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</si>
  <si>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</si>
  <si>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</si>
  <si>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</si>
  <si>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</si>
  <si>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</si>
  <si>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</si>
  <si>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</si>
  <si>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</si>
  <si>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</si>
  <si>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</si>
  <si>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</si>
  <si>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</si>
  <si>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</si>
  <si>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</si>
  <si>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</si>
  <si>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</si>
  <si>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</si>
  <si>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</si>
  <si>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</si>
  <si>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</si>
  <si>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</si>
  <si>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</si>
  <si>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</si>
  <si>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</si>
  <si>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</si>
  <si>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</si>
  <si>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</si>
  <si>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</si>
  <si>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</si>
  <si>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</si>
  <si>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</si>
  <si>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</si>
  <si>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</si>
  <si>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</si>
  <si>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</si>
  <si>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</si>
  <si>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</si>
  <si>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</si>
  <si>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</si>
  <si>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</si>
  <si>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</si>
  <si>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</si>
  <si>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</si>
  <si>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</si>
  <si>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</si>
  <si>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</si>
  <si>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</si>
  <si>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</si>
  <si>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</si>
  <si>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</si>
  <si>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</si>
  <si>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</si>
  <si>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</si>
  <si>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</si>
  <si>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</si>
  <si>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</si>
  <si>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</si>
  <si>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</si>
  <si>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</si>
  <si>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</si>
  <si>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</si>
  <si>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</si>
  <si>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</si>
  <si>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</si>
  <si>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</si>
  <si>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</si>
  <si>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</si>
  <si>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</si>
  <si>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</si>
  <si>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</si>
  <si>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</si>
  <si>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</si>
  <si>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</si>
  <si>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</si>
  <si>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</si>
  <si>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</si>
  <si>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</si>
  <si>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</si>
  <si>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</si>
  <si>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</si>
  <si>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</si>
  <si>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</si>
  <si>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</si>
  <si>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</si>
  <si>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</si>
  <si>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</si>
  <si>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</si>
  <si>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</si>
  <si>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</si>
  <si>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</si>
  <si>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</si>
  <si>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</si>
  <si>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</si>
  <si>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</si>
  <si>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</si>
  <si>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</si>
  <si>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</si>
  <si>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</si>
  <si>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</si>
  <si>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</si>
  <si>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</si>
  <si>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</si>
  <si>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</si>
  <si>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</si>
  <si>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</si>
  <si>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</si>
  <si>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</si>
  <si>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</si>
  <si>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</si>
  <si>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</si>
  <si>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</si>
  <si>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</si>
  <si>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</si>
  <si>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</si>
  <si>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</si>
  <si>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</si>
  <si>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</si>
  <si>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</si>
  <si>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</si>
  <si>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</si>
  <si>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</si>
  <si>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</si>
  <si>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</si>
  <si>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</si>
  <si>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</si>
  <si>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</si>
  <si>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</si>
  <si>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</si>
  <si>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</si>
  <si>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</si>
  <si>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</si>
  <si>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</si>
  <si>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</si>
  <si>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</si>
  <si>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</si>
  <si>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</si>
  <si>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</si>
  <si>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</si>
  <si>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</si>
  <si>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</si>
  <si>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</si>
  <si>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</si>
  <si>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</si>
  <si>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</si>
  <si>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</si>
  <si>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</si>
  <si>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</si>
  <si>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</si>
  <si>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</si>
  <si>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</si>
  <si>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</si>
  <si>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</si>
  <si>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</si>
  <si>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</si>
  <si>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</si>
  <si>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</si>
  <si>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</si>
  <si>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</si>
  <si>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</si>
  <si>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</si>
  <si>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</si>
  <si>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</si>
  <si>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</si>
  <si>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</si>
  <si>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</si>
  <si>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</si>
  <si>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</si>
  <si>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</si>
  <si>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</si>
  <si>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</si>
  <si>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</si>
  <si>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</si>
  <si>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</si>
  <si>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</si>
  <si>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</si>
  <si>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</si>
  <si>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</si>
  <si>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</si>
  <si>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</si>
  <si>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</si>
  <si>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</si>
  <si>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</si>
  <si>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</si>
  <si>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</si>
  <si>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</si>
  <si>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</si>
  <si>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</si>
  <si>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</si>
  <si>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</si>
  <si>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</si>
  <si>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</si>
  <si>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</si>
  <si>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</si>
  <si>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</si>
  <si>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</si>
  <si>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</si>
  <si>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</si>
  <si>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</si>
  <si>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</si>
  <si>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</si>
  <si>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</si>
  <si>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</si>
  <si>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</si>
  <si>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</si>
  <si>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</si>
  <si>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</si>
  <si>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</si>
  <si>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</si>
  <si>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</si>
  <si>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</si>
  <si>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</si>
  <si>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</si>
  <si>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</si>
  <si>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</si>
  <si>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</si>
  <si>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</si>
  <si>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</si>
  <si>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</si>
  <si>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</si>
  <si>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</si>
  <si>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</si>
  <si>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</si>
  <si>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</si>
  <si>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</si>
  <si>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</si>
  <si>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</si>
  <si>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</si>
  <si>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</si>
  <si>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</si>
  <si>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</si>
  <si>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</si>
  <si>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</si>
  <si>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</si>
  <si>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</si>
  <si>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</si>
  <si>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</si>
  <si>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</si>
  <si>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</si>
  <si>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</si>
  <si>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</si>
  <si>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</si>
  <si>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</si>
  <si>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</si>
  <si>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</si>
  <si>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</si>
  <si>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</si>
  <si>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</si>
  <si>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</si>
  <si>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</si>
  <si>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</si>
  <si>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</si>
  <si>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</si>
  <si>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</si>
  <si>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</si>
  <si>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</si>
  <si>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</si>
  <si>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</si>
  <si>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</si>
  <si>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</si>
  <si>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</si>
  <si>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</si>
  <si>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</si>
  <si>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</si>
  <si>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</si>
  <si>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</si>
  <si>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</si>
  <si>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</si>
  <si>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</si>
  <si>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</si>
  <si>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</si>
  <si>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</si>
  <si>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</si>
  <si>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</si>
  <si>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</si>
  <si>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</si>
  <si>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</si>
  <si>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</si>
  <si>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</si>
  <si>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</si>
  <si>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</si>
  <si>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</si>
  <si>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</si>
  <si>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</si>
  <si>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</si>
  <si>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</si>
  <si>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</si>
  <si>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</si>
  <si>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</si>
  <si>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</si>
  <si>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</si>
  <si>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</si>
  <si>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</si>
  <si>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</si>
  <si>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</si>
  <si>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</si>
  <si>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</si>
  <si>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</si>
  <si>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</si>
  <si>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</si>
  <si>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</si>
  <si>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</si>
  <si>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</si>
  <si>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</si>
  <si>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</si>
  <si>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</si>
  <si>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</si>
  <si>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</si>
  <si>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</si>
  <si>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</si>
  <si>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</si>
  <si>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</si>
  <si>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</si>
  <si>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</si>
  <si>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</si>
  <si>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</si>
  <si>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</si>
  <si>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</si>
  <si>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</si>
  <si>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</si>
  <si>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</si>
  <si>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</si>
  <si>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</si>
  <si>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</si>
  <si>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</si>
  <si>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</si>
  <si>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</si>
  <si>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</si>
  <si>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</si>
  <si>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</si>
  <si>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</si>
  <si>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</si>
  <si>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</si>
  <si>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</si>
  <si>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</si>
  <si>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</si>
  <si>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</si>
  <si>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</si>
  <si>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</si>
  <si>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</si>
  <si>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</si>
  <si>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</si>
  <si>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</si>
  <si>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</si>
  <si>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</si>
  <si>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</si>
  <si>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</si>
  <si>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</si>
  <si>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</si>
  <si>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</si>
  <si>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</si>
  <si>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</si>
  <si>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</si>
  <si>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</si>
  <si>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</si>
  <si>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</si>
  <si>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</si>
  <si>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</si>
  <si>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</si>
  <si>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</si>
  <si>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</si>
  <si>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</si>
  <si>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</si>
  <si>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</si>
  <si>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</si>
  <si>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</si>
  <si>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</si>
  <si>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</si>
  <si>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</si>
  <si>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</si>
  <si>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</si>
  <si>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</si>
  <si>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</si>
  <si>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</si>
  <si>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</si>
  <si>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</si>
  <si>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</si>
  <si>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</si>
  <si>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</si>
  <si>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</si>
  <si>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</si>
  <si>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</si>
  <si>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</si>
  <si>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</si>
  <si>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</si>
  <si>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</si>
  <si>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</si>
  <si>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</si>
  <si>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</si>
  <si>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</si>
  <si>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</si>
  <si>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</si>
  <si>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</si>
  <si>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</si>
  <si>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</si>
  <si>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</si>
  <si>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</si>
  <si>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</si>
  <si>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</si>
  <si>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</si>
  <si>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</si>
  <si>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</si>
  <si>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</si>
  <si>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</si>
  <si>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</si>
  <si>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</si>
  <si>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</si>
  <si>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</si>
  <si>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</si>
  <si>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</si>
  <si>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</si>
  <si>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</si>
  <si>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</si>
  <si>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</si>
  <si>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</si>
  <si>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</si>
  <si>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</si>
  <si>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</si>
  <si>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</si>
  <si>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</si>
  <si>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</si>
  <si>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</si>
  <si>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</si>
  <si>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</si>
  <si>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</si>
  <si>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</si>
  <si>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</si>
  <si>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</si>
  <si>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</si>
  <si>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</si>
  <si>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</si>
  <si>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</si>
  <si>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</si>
  <si>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</si>
  <si>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</si>
  <si>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</si>
  <si>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</si>
  <si>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</si>
  <si>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</si>
  <si>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</si>
  <si>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</si>
  <si>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</si>
  <si>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</si>
  <si>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</si>
  <si>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</si>
  <si>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</si>
  <si>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</si>
  <si>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</si>
  <si>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</si>
  <si>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</si>
  <si>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</si>
  <si>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</si>
  <si>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</si>
  <si>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</si>
  <si>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</si>
  <si>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</si>
  <si>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</si>
  <si>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</si>
  <si>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</si>
  <si>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</si>
  <si>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</si>
  <si>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</si>
  <si>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</si>
  <si>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</si>
  <si>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</si>
  <si>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</si>
  <si>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</si>
  <si>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</si>
  <si>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</si>
  <si>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</si>
  <si>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</si>
  <si>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</si>
  <si>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</si>
  <si>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</si>
  <si>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</si>
  <si>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</si>
  <si>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</si>
  <si>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</si>
  <si>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</si>
  <si>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</si>
  <si>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</si>
  <si>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</si>
  <si>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</si>
  <si>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</si>
  <si>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</si>
  <si>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</si>
  <si>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</si>
  <si>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</si>
  <si>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</si>
  <si>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</si>
  <si>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</si>
  <si>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</si>
  <si>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</si>
  <si>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</si>
  <si>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</si>
  <si>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</si>
  <si>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</si>
  <si>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</si>
  <si>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</si>
  <si>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</si>
  <si>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</si>
  <si>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</si>
  <si>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</si>
  <si>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</si>
  <si>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</si>
  <si>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</si>
  <si>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</si>
  <si>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</si>
  <si>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</si>
  <si>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</si>
  <si>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</si>
  <si>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</si>
  <si>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</si>
  <si>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</si>
  <si>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</si>
  <si>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</si>
  <si>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</si>
  <si>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</si>
  <si>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</si>
  <si>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</si>
  <si>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</si>
  <si>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</si>
  <si>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</si>
  <si>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</si>
  <si>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</si>
  <si>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</si>
  <si>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</si>
  <si>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</si>
  <si>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</si>
  <si>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</si>
  <si>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</si>
  <si>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</si>
  <si>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</si>
  <si>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</si>
  <si>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</si>
  <si>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</si>
  <si>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</si>
  <si>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</si>
  <si>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</si>
  <si>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</si>
  <si>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</si>
  <si>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</si>
  <si>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</si>
  <si>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</si>
  <si>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</si>
  <si>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</si>
  <si>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</si>
  <si>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</si>
  <si>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</si>
  <si>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</si>
  <si>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</si>
  <si>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</si>
  <si>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</si>
  <si>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</si>
  <si>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</si>
  <si>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</si>
  <si>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</si>
  <si>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</si>
  <si>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</si>
  <si>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</si>
  <si>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</si>
  <si>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</si>
  <si>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</si>
  <si>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</si>
  <si>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</si>
  <si>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</si>
  <si>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</si>
  <si>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</si>
  <si>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</si>
  <si>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</si>
  <si>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</si>
  <si>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</si>
  <si>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</si>
  <si>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</si>
  <si>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</si>
  <si>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</si>
  <si>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</si>
  <si>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</si>
  <si>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</si>
  <si>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</si>
  <si>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</si>
  <si>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</si>
  <si>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</si>
  <si>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</si>
  <si>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</si>
  <si>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</si>
  <si>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</si>
  <si>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</si>
  <si>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</si>
  <si>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</si>
  <si>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</si>
  <si>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</si>
  <si>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</si>
  <si>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</si>
  <si>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</si>
  <si>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</si>
  <si>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</si>
  <si>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</si>
  <si>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</si>
  <si>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</si>
  <si>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</si>
  <si>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</si>
  <si>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</si>
  <si>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</si>
  <si>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</si>
  <si>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</si>
  <si>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</si>
  <si>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</si>
  <si>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</si>
  <si>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</si>
  <si>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</si>
  <si>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</si>
  <si>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</si>
  <si>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</si>
  <si>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</si>
  <si>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</si>
  <si>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</si>
  <si>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</si>
  <si>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</si>
  <si>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</si>
  <si>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</si>
  <si>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</si>
  <si>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</si>
  <si>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</si>
  <si>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</si>
  <si>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</si>
  <si>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</si>
  <si>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</si>
  <si>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</si>
  <si>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</si>
  <si>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</si>
  <si>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</si>
  <si>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</si>
  <si>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</si>
  <si>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</si>
  <si>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</si>
  <si>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</si>
  <si>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</si>
  <si>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</si>
  <si>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</si>
  <si>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</si>
  <si>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</si>
  <si>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</si>
  <si>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</si>
  <si>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</si>
  <si>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</si>
  <si>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</si>
  <si>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</si>
  <si>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</si>
  <si>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</si>
  <si>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</si>
  <si>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</si>
  <si>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</si>
  <si>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</si>
  <si>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</si>
  <si>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</si>
  <si>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</si>
  <si>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</si>
  <si>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</si>
  <si>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</si>
  <si>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</si>
  <si>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</si>
  <si>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</si>
  <si>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</si>
  <si>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</si>
  <si>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</si>
  <si>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</si>
  <si>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</si>
  <si>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</si>
  <si>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</si>
  <si>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</si>
  <si>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</si>
  <si>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</si>
  <si>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</si>
  <si>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</si>
  <si>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</si>
  <si>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</si>
  <si>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</si>
  <si>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</si>
  <si>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</si>
  <si>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</si>
  <si>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</si>
  <si>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</si>
  <si>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</si>
  <si>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</si>
  <si>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</si>
  <si>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</si>
  <si>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</si>
  <si>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</si>
  <si>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</si>
  <si>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</si>
  <si>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</si>
  <si>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</si>
  <si>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</si>
  <si>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</si>
  <si>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</si>
  <si>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</si>
  <si>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</si>
  <si>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</si>
  <si>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</si>
  <si>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</si>
  <si>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</si>
  <si>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</si>
  <si>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</si>
  <si>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</si>
  <si>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</si>
  <si>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</si>
  <si>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</si>
  <si>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</si>
  <si>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</si>
  <si>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</si>
  <si>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</si>
  <si>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</si>
  <si>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</si>
  <si>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</si>
  <si>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</si>
  <si>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</si>
  <si>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</si>
  <si>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</si>
  <si>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</si>
  <si>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</si>
  <si>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</si>
  <si>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</si>
  <si>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</si>
  <si>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</si>
  <si>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</si>
  <si>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</si>
  <si>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</si>
  <si>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</si>
  <si>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</si>
  <si>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</si>
  <si>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</si>
  <si>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</si>
  <si>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</si>
  <si>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</si>
  <si>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</si>
  <si>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</si>
  <si>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</si>
  <si>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</si>
  <si>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</si>
  <si>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</si>
  <si>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</si>
  <si>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</si>
  <si>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</si>
  <si>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</si>
  <si>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</si>
  <si>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</si>
  <si>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</si>
  <si>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</si>
  <si>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</si>
  <si>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</si>
  <si>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</si>
  <si>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</si>
  <si>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</si>
  <si>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</si>
  <si>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</si>
  <si>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</si>
  <si>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</si>
  <si>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</si>
  <si>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</si>
  <si>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</si>
  <si>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</si>
  <si>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</si>
  <si>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</si>
  <si>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</si>
  <si>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</si>
  <si>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</si>
  <si>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</si>
  <si>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</si>
  <si>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</si>
  <si>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</si>
  <si>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</si>
  <si>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</si>
  <si>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</si>
  <si>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</si>
  <si>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</si>
  <si>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</si>
  <si>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</si>
  <si>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</si>
  <si>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</si>
  <si>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</si>
  <si>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</si>
  <si>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</si>
  <si>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</si>
  <si>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</si>
  <si>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</si>
  <si>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</si>
  <si>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</si>
  <si>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</si>
  <si>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</si>
  <si>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</si>
  <si>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</si>
  <si>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</si>
  <si>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</si>
  <si>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</si>
  <si>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</si>
  <si>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</si>
  <si>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</si>
  <si>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</si>
  <si>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</si>
  <si>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</si>
  <si>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</si>
  <si>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</si>
  <si>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</si>
  <si>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</si>
  <si>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</si>
  <si>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</si>
  <si>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</si>
  <si>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</si>
  <si>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</si>
  <si>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</si>
  <si>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</si>
  <si>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</si>
  <si>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</si>
  <si>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</si>
  <si>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</si>
  <si>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</si>
  <si>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</si>
  <si>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</si>
  <si>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</si>
  <si>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</si>
  <si>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</si>
  <si>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</si>
  <si>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</si>
  <si>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</si>
  <si>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</si>
  <si>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</si>
  <si>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</si>
  <si>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</si>
  <si>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</si>
  <si>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</si>
  <si>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</si>
  <si>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</si>
  <si>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</si>
  <si>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</si>
  <si>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</si>
  <si>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</si>
  <si>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</si>
  <si>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</si>
  <si>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</si>
  <si>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</si>
  <si>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</si>
  <si>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</si>
  <si>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</si>
  <si>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</si>
  <si>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</si>
  <si>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</si>
  <si>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</si>
  <si>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</si>
  <si>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</si>
  <si>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</si>
  <si>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</si>
  <si>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</si>
  <si>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</si>
  <si>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</si>
  <si>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</si>
  <si>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</si>
  <si>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</si>
  <si>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</si>
  <si>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</si>
  <si>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</si>
  <si>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</si>
  <si>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</si>
  <si>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</si>
  <si>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</si>
  <si>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</si>
  <si>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</si>
  <si>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</si>
  <si>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</si>
  <si>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</si>
  <si>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</si>
  <si>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</si>
  <si>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</si>
  <si>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</si>
  <si>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</si>
  <si>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</si>
  <si>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</si>
  <si>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</si>
  <si>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</si>
  <si>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</si>
  <si>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</si>
  <si>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</si>
  <si>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</si>
  <si>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</si>
  <si>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</si>
  <si>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</si>
  <si>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</si>
  <si>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</si>
  <si>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</si>
  <si>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</si>
  <si>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</si>
  <si>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</si>
  <si>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</si>
  <si>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</si>
  <si>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</si>
  <si>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</si>
  <si>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</si>
  <si>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</si>
  <si>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</si>
  <si>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</si>
  <si>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</si>
  <si>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</si>
  <si>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</si>
  <si>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</si>
  <si>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</si>
  <si>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</si>
  <si>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</si>
  <si>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</si>
  <si>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</si>
  <si>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</si>
  <si>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</si>
  <si>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</si>
  <si>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</si>
  <si>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</si>
  <si>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</si>
  <si>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</si>
  <si>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</si>
  <si>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</si>
  <si>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</si>
  <si>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</si>
  <si>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</si>
  <si>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</si>
  <si>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</si>
  <si>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</si>
  <si>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</si>
  <si>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</si>
  <si>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</si>
  <si>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</si>
  <si>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</si>
  <si>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</si>
  <si>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</si>
  <si>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</si>
  <si>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</si>
  <si>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</si>
  <si>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</si>
  <si>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</si>
  <si>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</si>
  <si>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</si>
  <si>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</si>
  <si>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</si>
  <si>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</si>
  <si>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</si>
  <si>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</si>
  <si>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</si>
  <si>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</si>
  <si>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</si>
  <si>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</si>
  <si>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</si>
  <si>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</si>
  <si>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</si>
  <si>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</si>
  <si>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</si>
  <si>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</si>
  <si>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</si>
  <si>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</si>
  <si>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</si>
  <si>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</si>
  <si>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</si>
  <si>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</si>
  <si>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</si>
  <si>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</si>
  <si>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</si>
  <si>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</si>
  <si>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</si>
  <si>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</si>
  <si>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</si>
  <si>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</si>
  <si>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</si>
  <si>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</si>
  <si>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</si>
  <si>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</si>
  <si>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</si>
  <si>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</si>
  <si>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</si>
  <si>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</si>
  <si>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</si>
  <si>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</si>
  <si>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</si>
  <si>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</si>
  <si>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</si>
  <si>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</si>
  <si>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</si>
  <si>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</si>
  <si>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</si>
  <si>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</si>
  <si>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</si>
  <si>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</si>
  <si>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</si>
  <si>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</si>
  <si>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</si>
  <si>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</si>
  <si>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</si>
  <si>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</si>
  <si>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</si>
  <si>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</si>
  <si>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</si>
  <si>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</si>
  <si>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</si>
  <si>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</si>
  <si>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</si>
  <si>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</si>
  <si>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</si>
  <si>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</si>
  <si>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</si>
  <si>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</si>
  <si>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</si>
  <si>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</si>
  <si>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</si>
  <si>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</si>
  <si>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</si>
  <si>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</si>
  <si>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</si>
  <si>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</si>
  <si>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</si>
  <si>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</si>
  <si>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</si>
  <si>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</si>
  <si>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</si>
  <si>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</si>
  <si>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</si>
  <si>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</si>
  <si>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</si>
  <si>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</si>
  <si>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</si>
  <si>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</si>
  <si>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</si>
  <si>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</si>
  <si>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</si>
  <si>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</si>
  <si>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</si>
  <si>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</si>
  <si>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</si>
  <si>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</si>
  <si>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</si>
  <si>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</si>
  <si>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</si>
  <si>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</si>
  <si>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</si>
  <si>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</si>
  <si>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</si>
  <si>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</si>
  <si>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</si>
  <si>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</si>
  <si>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</si>
  <si>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</si>
  <si>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</si>
  <si>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</si>
  <si>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</si>
  <si>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</si>
  <si>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</si>
  <si>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</si>
  <si>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</si>
  <si>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</si>
  <si>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</si>
  <si>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</si>
  <si>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</si>
  <si>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</si>
  <si>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</si>
  <si>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</si>
  <si>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</si>
  <si>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</si>
  <si>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</si>
  <si>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</si>
  <si>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</si>
  <si>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</si>
  <si>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</si>
  <si>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</si>
  <si>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</si>
  <si>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</si>
  <si>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</si>
  <si>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</si>
  <si>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</si>
  <si>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</si>
  <si>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</si>
  <si>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</si>
  <si>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</si>
  <si>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</si>
  <si>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</si>
  <si>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</si>
  <si>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</si>
  <si>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</si>
  <si>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</si>
  <si>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</si>
  <si>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</si>
  <si>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</si>
  <si>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</si>
  <si>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</si>
  <si>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</si>
  <si>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</si>
  <si>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</si>
  <si>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</si>
  <si>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</si>
  <si>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</si>
  <si>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</si>
  <si>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</si>
  <si>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</si>
  <si>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</si>
  <si>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</si>
  <si>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</si>
  <si>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</si>
  <si>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</si>
  <si>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</si>
  <si>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</si>
  <si>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</si>
  <si>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</si>
  <si>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</si>
  <si>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</si>
  <si>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</si>
  <si>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</si>
  <si>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</si>
  <si>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</si>
  <si>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</si>
  <si>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</si>
  <si>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</si>
  <si>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</si>
  <si>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</si>
  <si>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</si>
  <si>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</si>
  <si>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</si>
  <si>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</si>
  <si>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</si>
  <si>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</si>
  <si>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</si>
  <si>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</si>
  <si>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</si>
  <si>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</si>
  <si>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</si>
  <si>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</si>
  <si>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</si>
  <si>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</si>
  <si>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</si>
  <si>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</si>
  <si>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</si>
  <si>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</si>
  <si>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</si>
  <si>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</si>
  <si>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</si>
  <si>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</si>
  <si>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</si>
  <si>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</si>
  <si>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</si>
  <si>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</si>
  <si>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</si>
  <si>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</si>
  <si>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</si>
  <si>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</si>
  <si>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</si>
  <si>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</si>
  <si>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</si>
  <si>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</si>
  <si>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</si>
  <si>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</si>
  <si>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</si>
  <si>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</si>
  <si>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</si>
  <si>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</si>
  <si>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</si>
  <si>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</si>
  <si>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</si>
  <si>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</si>
  <si>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</si>
  <si>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</si>
  <si>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</si>
  <si>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</si>
  <si>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</si>
  <si>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</si>
  <si>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</si>
  <si>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</si>
  <si>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</si>
  <si>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</si>
  <si>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</si>
  <si>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</si>
  <si>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</si>
  <si>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</si>
  <si>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</si>
  <si>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</si>
  <si>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</si>
  <si>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</si>
  <si>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</si>
  <si>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</si>
  <si>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</si>
  <si>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</si>
  <si>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</si>
  <si>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</si>
  <si>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</si>
  <si>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</si>
  <si>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</si>
  <si>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</si>
  <si>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</si>
  <si>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</si>
  <si>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</si>
  <si>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</si>
  <si>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</si>
  <si>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</si>
  <si>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</si>
  <si>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</si>
  <si>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</si>
  <si>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</si>
  <si>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</si>
  <si>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</si>
  <si>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</si>
  <si>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</si>
  <si>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</si>
  <si>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</si>
  <si>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</si>
  <si>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</si>
  <si>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</si>
  <si>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</si>
  <si>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</si>
  <si>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</si>
  <si>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</si>
  <si>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</si>
  <si>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</si>
  <si>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</si>
  <si>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</si>
  <si>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</si>
  <si>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</si>
  <si>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</si>
  <si>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</si>
  <si>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</si>
  <si>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</si>
  <si>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</si>
  <si>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</si>
  <si>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</si>
  <si>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</si>
  <si>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</si>
  <si>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</si>
  <si>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</si>
  <si>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</si>
  <si>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</si>
  <si>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</si>
  <si>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</si>
  <si>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</si>
  <si>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</si>
  <si>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</si>
  <si>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</si>
  <si>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</si>
  <si>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</si>
  <si>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</si>
  <si>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</si>
  <si>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</si>
  <si>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</si>
  <si>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</si>
  <si>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</si>
  <si>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</si>
  <si>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</si>
  <si>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</si>
  <si>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</si>
  <si>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</si>
  <si>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</si>
  <si>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</si>
  <si>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</si>
  <si>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</si>
  <si>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</si>
  <si>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</si>
  <si>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</si>
  <si>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</si>
  <si>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</si>
  <si>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</si>
  <si>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</si>
  <si>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</si>
  <si>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</si>
  <si>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</si>
  <si>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</si>
  <si>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</si>
  <si>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</si>
  <si>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</si>
  <si>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</si>
  <si>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</si>
  <si>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</si>
  <si>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</si>
  <si>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</si>
  <si>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</si>
  <si>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</si>
  <si>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</si>
  <si>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</si>
  <si>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</si>
  <si>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</si>
  <si>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</si>
  <si>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</si>
  <si>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</si>
  <si>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</si>
  <si>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</si>
  <si>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</si>
  <si>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</si>
  <si>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</si>
  <si>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</si>
  <si>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</si>
  <si>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</si>
  <si>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</si>
  <si>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</si>
  <si>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</si>
  <si>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</si>
  <si>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</si>
  <si>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</si>
  <si>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</si>
  <si>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</si>
  <si>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</si>
  <si>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</si>
  <si>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</si>
  <si>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</si>
  <si>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</si>
  <si>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</si>
  <si>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</si>
  <si>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</si>
  <si>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</si>
  <si>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</si>
  <si>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</si>
  <si>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</si>
  <si>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</si>
  <si>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</si>
  <si>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</si>
  <si>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</si>
  <si>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</si>
  <si>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</si>
  <si>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</si>
  <si>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</si>
  <si>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</si>
  <si>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</si>
  <si>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</si>
  <si>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</si>
  <si>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</si>
  <si>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</si>
  <si>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</si>
  <si>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</si>
  <si>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</si>
  <si>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</si>
  <si>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</si>
  <si>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</si>
  <si>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</si>
  <si>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</si>
  <si>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</si>
  <si>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</si>
  <si>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</si>
  <si>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</si>
  <si>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</si>
  <si>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</si>
  <si>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</si>
  <si>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</si>
  <si>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</si>
  <si>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</si>
  <si>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</si>
  <si>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</si>
  <si>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</si>
  <si>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</si>
  <si>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</si>
  <si>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</si>
  <si>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</si>
  <si>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</si>
  <si>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</si>
  <si>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</si>
  <si>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</si>
  <si>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</si>
  <si>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</si>
  <si>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</si>
  <si>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</si>
  <si>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</si>
  <si>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</si>
  <si>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</si>
  <si>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</si>
  <si>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</si>
  <si>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</si>
  <si>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</si>
  <si>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</si>
  <si>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</si>
  <si>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</si>
  <si>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</si>
  <si>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</si>
  <si>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</si>
  <si>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</si>
  <si>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</si>
  <si>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</si>
  <si>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</si>
  <si>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</si>
  <si>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</si>
  <si>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</si>
  <si>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</si>
  <si>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</si>
  <si>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</si>
  <si>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</si>
  <si>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</si>
  <si>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</si>
  <si>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</si>
  <si>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</si>
  <si>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</si>
  <si>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</si>
  <si>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</si>
  <si>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</si>
  <si>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</si>
  <si>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</si>
  <si>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</si>
  <si>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</si>
  <si>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</si>
  <si>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</si>
  <si>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</si>
  <si>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</si>
  <si>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</si>
  <si>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</si>
  <si>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</si>
  <si>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</si>
  <si>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</si>
  <si>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</si>
  <si>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</si>
  <si>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</si>
  <si>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</si>
  <si>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</si>
  <si>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</si>
  <si>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</si>
  <si>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</si>
  <si>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</si>
  <si>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</si>
  <si>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</si>
  <si>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</si>
  <si>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</si>
  <si>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</si>
  <si>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</si>
  <si>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</si>
  <si>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</si>
  <si>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</si>
  <si>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</si>
  <si>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</si>
  <si>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</si>
  <si>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</si>
  <si>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</si>
  <si>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</si>
  <si>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</si>
  <si>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</si>
  <si>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</si>
  <si>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</si>
  <si>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</si>
  <si>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</si>
  <si>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</si>
  <si>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</si>
  <si>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</si>
  <si>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</si>
  <si>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</si>
  <si>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</si>
  <si>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</si>
  <si>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</si>
  <si>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</si>
  <si>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</si>
  <si>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</si>
  <si>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</si>
  <si>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</si>
  <si>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</si>
  <si>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</si>
  <si>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</si>
  <si>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</si>
  <si>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</si>
  <si>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</si>
  <si>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</si>
  <si>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</si>
  <si>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</si>
  <si>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</si>
  <si>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</si>
  <si>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</si>
  <si>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</si>
  <si>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</si>
  <si>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</si>
  <si>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</si>
  <si>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</si>
  <si>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</si>
  <si>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</si>
  <si>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</si>
  <si>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</si>
  <si>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</si>
  <si>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</si>
  <si>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</si>
  <si>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</si>
  <si>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</si>
  <si>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</si>
  <si>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</si>
  <si>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</si>
  <si>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</si>
  <si>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</si>
  <si>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</si>
  <si>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</si>
  <si>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</si>
  <si>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</si>
  <si>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</si>
  <si>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</si>
  <si>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</si>
  <si>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</si>
  <si>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</si>
  <si>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</si>
  <si>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</si>
  <si>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</si>
  <si>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</si>
  <si>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</si>
  <si>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</si>
  <si>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</si>
  <si>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</si>
  <si>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</si>
  <si>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</si>
  <si>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</si>
  <si>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</si>
  <si>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</si>
  <si>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</si>
  <si>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</si>
  <si>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</si>
  <si>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</si>
  <si>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</si>
  <si>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</si>
  <si>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</si>
  <si>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</si>
  <si>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</si>
  <si>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</si>
  <si>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</si>
  <si>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</si>
  <si>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</si>
  <si>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</si>
  <si>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</si>
  <si>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</si>
  <si>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</si>
  <si>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</si>
  <si>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</si>
  <si>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</si>
  <si>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</si>
  <si>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</si>
  <si>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</si>
  <si>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</si>
  <si>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</si>
  <si>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</si>
  <si>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</si>
  <si>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</si>
  <si>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</si>
  <si>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</si>
  <si>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</si>
  <si>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</si>
  <si>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</si>
  <si>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</si>
  <si>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</si>
  <si>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</si>
  <si>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</si>
  <si>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</si>
  <si>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</si>
  <si>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</si>
  <si>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</si>
  <si>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</si>
  <si>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</si>
  <si>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</si>
  <si>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</si>
  <si>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</si>
  <si>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</si>
  <si>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</si>
  <si>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</si>
  <si>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</si>
  <si>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</si>
  <si>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</si>
  <si>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</si>
  <si>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</si>
  <si>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</si>
  <si>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</si>
  <si>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</si>
  <si>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</si>
  <si>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</si>
  <si>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</si>
  <si>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</si>
  <si>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</si>
  <si>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</si>
  <si>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</si>
  <si>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</si>
  <si>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</si>
  <si>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</si>
  <si>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</si>
  <si>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</si>
  <si>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</si>
  <si>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</si>
  <si>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</si>
  <si>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</si>
  <si>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</si>
  <si>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</si>
  <si>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</si>
  <si>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</si>
  <si>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</si>
  <si>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</si>
  <si>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</si>
  <si>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</si>
  <si>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</si>
  <si>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</si>
  <si>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</si>
  <si>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</si>
  <si>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</si>
  <si>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</si>
  <si>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</si>
  <si>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</si>
  <si>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</si>
  <si>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</si>
  <si>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</si>
  <si>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</si>
  <si>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</si>
  <si>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</si>
  <si>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</si>
  <si>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</si>
  <si>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</si>
  <si>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</si>
  <si>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</si>
  <si>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</si>
  <si>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</si>
  <si>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</si>
  <si>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</si>
  <si>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</si>
  <si>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</si>
  <si>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</si>
  <si>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</si>
  <si>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</si>
  <si>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</si>
  <si>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</si>
  <si>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</si>
  <si>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</si>
  <si>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</si>
  <si>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</si>
  <si>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</si>
  <si>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</si>
  <si>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</si>
  <si>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</si>
  <si>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</si>
  <si>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</si>
  <si>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</si>
  <si>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</si>
  <si>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</si>
  <si>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</si>
  <si>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</si>
  <si>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</si>
  <si>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</si>
  <si>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</si>
  <si>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</si>
  <si>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</si>
  <si>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</si>
  <si>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</si>
  <si>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</si>
  <si>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</si>
  <si>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</si>
  <si>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</si>
  <si>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</si>
  <si>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</si>
  <si>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</si>
  <si>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</si>
  <si>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</si>
  <si>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</si>
  <si>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</si>
  <si>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</si>
  <si>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</si>
  <si>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</si>
  <si>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</si>
  <si>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</si>
  <si>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</si>
  <si>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</si>
  <si>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</si>
  <si>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</si>
  <si>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</si>
  <si>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</si>
  <si>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</si>
  <si>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</si>
  <si>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</si>
  <si>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</si>
  <si>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</si>
  <si>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</si>
  <si>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</si>
  <si>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</si>
  <si>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</si>
  <si>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</si>
  <si>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</si>
  <si>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</si>
  <si>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</si>
  <si>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</si>
  <si>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</si>
  <si>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</si>
  <si>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</si>
  <si>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</si>
  <si>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</si>
  <si>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</si>
  <si>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</si>
  <si>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</si>
  <si>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</si>
  <si>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</si>
  <si>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</si>
  <si>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</si>
  <si>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</si>
  <si>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</si>
  <si>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</si>
  <si>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</si>
  <si>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</si>
  <si>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</si>
  <si>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</si>
  <si>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</si>
  <si>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</si>
  <si>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</si>
  <si>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</si>
  <si>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</si>
  <si>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</si>
  <si>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</si>
  <si>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</si>
  <si>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</si>
  <si>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</si>
  <si>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</si>
  <si>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</si>
  <si>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</si>
  <si>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</si>
  <si>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</si>
  <si>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</si>
  <si>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</si>
  <si>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</si>
  <si>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</si>
  <si>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</si>
  <si>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</si>
  <si>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</si>
  <si>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</si>
  <si>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</si>
  <si>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</si>
  <si>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</si>
  <si>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</si>
  <si>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</si>
  <si>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</si>
  <si>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</si>
  <si>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</si>
  <si>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</si>
  <si>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</si>
  <si>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</si>
  <si>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</si>
  <si>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</si>
  <si>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</si>
  <si>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</si>
  <si>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</si>
  <si>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</si>
  <si>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</si>
  <si>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</si>
  <si>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</si>
  <si>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</si>
  <si>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</si>
  <si>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</si>
  <si>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</si>
  <si>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</si>
  <si>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</si>
  <si>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</si>
  <si>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</si>
  <si>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</si>
  <si>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</si>
  <si>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</si>
  <si>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</si>
  <si>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</si>
  <si>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</si>
  <si>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</si>
  <si>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</si>
  <si>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</si>
  <si>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</si>
  <si>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</si>
  <si>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</si>
  <si>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</si>
  <si>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</si>
  <si>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</si>
  <si>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</si>
  <si>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</si>
  <si>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</si>
  <si>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</si>
  <si>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</si>
  <si>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</si>
  <si>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</si>
  <si>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</si>
  <si>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</si>
  <si>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</si>
  <si>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</si>
  <si>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</si>
  <si>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</si>
  <si>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</si>
  <si>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</si>
  <si>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</si>
  <si>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</si>
  <si>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</si>
  <si>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</si>
  <si>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</si>
  <si>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</si>
  <si>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</si>
  <si>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</si>
  <si>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</si>
  <si>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</si>
  <si>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</si>
  <si>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</si>
  <si>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</si>
  <si>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</si>
  <si>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</si>
  <si>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</si>
  <si>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</si>
  <si>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</si>
  <si>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</si>
  <si>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</si>
  <si>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</si>
  <si>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</si>
  <si>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</si>
  <si>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</si>
  <si>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</si>
  <si>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</si>
  <si>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</si>
  <si>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</si>
  <si>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</si>
  <si>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</si>
  <si>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</si>
  <si>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</si>
  <si>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</si>
  <si>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</si>
  <si>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</si>
  <si>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</si>
  <si>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</si>
  <si>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</si>
  <si>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</si>
  <si>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</si>
  <si>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</si>
  <si>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</si>
  <si>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</si>
  <si>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</si>
  <si>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</si>
  <si>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</si>
  <si>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</si>
  <si>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</si>
  <si>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</si>
  <si>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</si>
  <si>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</si>
  <si>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</si>
  <si>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</si>
  <si>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</si>
  <si>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</si>
  <si>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</si>
  <si>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</si>
  <si>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</si>
  <si>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</si>
  <si>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</si>
  <si>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</si>
  <si>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</si>
  <si>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</si>
  <si>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</si>
  <si>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</si>
  <si>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</si>
  <si>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</si>
  <si>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</si>
  <si>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</si>
  <si>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</si>
  <si>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</si>
  <si>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</si>
  <si>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</si>
  <si>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</si>
  <si>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</si>
  <si>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</si>
  <si>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</si>
  <si>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</si>
  <si>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</si>
  <si>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</si>
  <si>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</si>
  <si>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</si>
  <si>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</si>
  <si>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</si>
  <si>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</si>
  <si>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</si>
  <si>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</si>
  <si>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</si>
  <si>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</si>
  <si>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</si>
  <si>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</si>
  <si>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</si>
  <si>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</si>
  <si>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</si>
  <si>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</si>
  <si>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</si>
  <si>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</si>
  <si>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</si>
  <si>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</si>
  <si>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</si>
  <si>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</si>
  <si>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</si>
  <si>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</si>
  <si>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</si>
  <si>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</si>
  <si>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</si>
  <si>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</si>
  <si>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</si>
  <si>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</si>
  <si>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</si>
  <si>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</si>
  <si>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</si>
  <si>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</si>
  <si>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</si>
  <si>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</si>
  <si>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</si>
  <si>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</si>
  <si>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</si>
  <si>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</si>
  <si>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</si>
  <si>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</si>
  <si>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</si>
  <si>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</si>
  <si>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</si>
  <si>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</si>
  <si>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</si>
  <si>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</si>
  <si>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</si>
  <si>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</si>
  <si>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</si>
  <si>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</si>
  <si>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</si>
  <si>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</si>
  <si>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</si>
  <si>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</si>
  <si>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</si>
  <si>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</si>
  <si>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</si>
  <si>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</si>
  <si>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</si>
  <si>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</si>
  <si>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</si>
  <si>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</si>
  <si>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</si>
  <si>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</si>
  <si>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</si>
  <si>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</si>
  <si>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</si>
  <si>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</si>
  <si>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</si>
  <si>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</si>
  <si>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</si>
  <si>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</si>
  <si>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</si>
  <si>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</si>
  <si>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</si>
  <si>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</si>
  <si>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</si>
  <si>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</si>
  <si>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</si>
  <si>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</si>
  <si>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</si>
  <si>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</si>
  <si>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</si>
  <si>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</si>
  <si>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</si>
  <si>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</si>
  <si>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</si>
  <si>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</si>
  <si>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</si>
  <si>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</si>
  <si>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</si>
  <si>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</si>
  <si>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</si>
  <si>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</si>
  <si>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</si>
  <si>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</si>
  <si>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</si>
  <si>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</si>
  <si>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</si>
  <si>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</si>
  <si>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</si>
  <si>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</si>
  <si>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</si>
  <si>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</si>
  <si>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</si>
  <si>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</si>
  <si>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</si>
  <si>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</si>
  <si>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</si>
  <si>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</si>
  <si>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</si>
  <si>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</si>
  <si>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</si>
  <si>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</si>
  <si>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</si>
  <si>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</si>
  <si>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</si>
  <si>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</si>
  <si>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</si>
  <si>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</si>
  <si>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</si>
  <si>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</si>
  <si>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</si>
  <si>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</si>
  <si>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</si>
  <si>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</si>
  <si>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</si>
  <si>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</si>
  <si>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</si>
  <si>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</si>
  <si>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</si>
  <si>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</si>
  <si>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</si>
  <si>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</si>
  <si>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</si>
  <si>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</si>
  <si>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</si>
  <si>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</si>
  <si>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</si>
  <si>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</si>
  <si>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</si>
  <si>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</si>
  <si>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</si>
  <si>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</si>
  <si>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</si>
  <si>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</si>
  <si>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</si>
  <si>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</si>
  <si>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</si>
  <si>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</si>
  <si>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</si>
  <si>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</si>
  <si>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</si>
  <si>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</si>
  <si>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</si>
  <si>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</si>
  <si>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</si>
  <si>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</si>
  <si>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</si>
  <si>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</si>
  <si>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</si>
  <si>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</si>
  <si>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</si>
  <si>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</si>
  <si>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</si>
  <si>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</si>
  <si>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</si>
  <si>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</si>
  <si>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</si>
  <si>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</si>
  <si>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</si>
  <si>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</si>
  <si>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</si>
  <si>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</si>
  <si>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</si>
  <si>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</si>
  <si>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</si>
  <si>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</si>
  <si>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</si>
  <si>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</si>
  <si>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</si>
  <si>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</si>
  <si>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</si>
  <si>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</si>
  <si>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</si>
  <si>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</si>
  <si>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</si>
  <si>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</si>
  <si>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</si>
  <si>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</si>
  <si>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</si>
  <si>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</si>
  <si>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</si>
  <si>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</si>
  <si>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</si>
  <si>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</si>
  <si>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</si>
  <si>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</si>
  <si>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</si>
  <si>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</si>
  <si>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</si>
  <si>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</si>
  <si>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</si>
  <si>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</si>
  <si>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</si>
  <si>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</si>
  <si>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</si>
  <si>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</si>
  <si>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</si>
  <si>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</si>
  <si>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</si>
  <si>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</si>
  <si>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</si>
  <si>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</si>
  <si>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</si>
  <si>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</si>
  <si>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</si>
  <si>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</si>
  <si>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</si>
  <si>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</si>
  <si>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</si>
  <si>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</si>
  <si>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</si>
  <si>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</si>
  <si>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</si>
  <si>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</si>
  <si>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</si>
  <si>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</si>
  <si>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</si>
  <si>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</si>
  <si>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</si>
  <si>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</si>
  <si>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</si>
  <si>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</si>
  <si>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</si>
  <si>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</si>
  <si>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</si>
  <si>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</si>
  <si>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</si>
  <si>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</si>
  <si>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</si>
  <si>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</si>
  <si>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</si>
  <si>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</si>
  <si>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</si>
  <si>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</si>
  <si>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</si>
  <si>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</si>
  <si>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</si>
  <si>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</si>
  <si>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</si>
  <si>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</si>
  <si>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</si>
  <si>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</si>
  <si>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</si>
  <si>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</si>
  <si>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</si>
  <si>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</si>
  <si>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</si>
  <si>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</si>
  <si>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</si>
  <si>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</si>
  <si>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</si>
  <si>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</si>
  <si>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</si>
  <si>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</si>
  <si>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</si>
  <si>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</si>
  <si>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</si>
  <si>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</si>
  <si>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</si>
  <si>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</si>
  <si>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</si>
  <si>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</si>
  <si>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</si>
  <si>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</si>
  <si>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</si>
  <si>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</si>
  <si>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</si>
  <si>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</si>
  <si>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</si>
  <si>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</si>
  <si>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</si>
  <si>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</si>
  <si>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</si>
  <si>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</si>
  <si>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</si>
  <si>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</si>
  <si>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</si>
  <si>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</si>
  <si>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</si>
  <si>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</si>
  <si>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</si>
  <si>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</si>
  <si>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</si>
  <si>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</si>
  <si>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</si>
  <si>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</si>
  <si>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</si>
  <si>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</si>
  <si>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</si>
  <si>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</si>
  <si>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</si>
  <si>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</si>
  <si>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</si>
  <si>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</si>
  <si>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</si>
  <si>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</si>
  <si>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</si>
  <si>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</si>
  <si>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</si>
  <si>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</si>
  <si>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</si>
  <si>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</si>
  <si>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</si>
  <si>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</si>
  <si>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</si>
  <si>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</si>
  <si>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</si>
  <si>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</si>
  <si>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</si>
  <si>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</si>
  <si>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</si>
  <si>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</si>
  <si>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</si>
  <si>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</si>
  <si>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</si>
  <si>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</si>
  <si>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</si>
  <si>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</si>
  <si>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</si>
  <si>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</si>
  <si>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</si>
  <si>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</si>
  <si>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</si>
  <si>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</si>
  <si>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</si>
  <si>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</si>
  <si>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</si>
  <si>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</si>
  <si>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</si>
  <si>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</si>
  <si>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</si>
  <si>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</si>
  <si>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</si>
  <si>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</si>
  <si>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</si>
  <si>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</si>
  <si>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</si>
  <si>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</si>
  <si>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</si>
  <si>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</si>
  <si>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</si>
  <si>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</si>
  <si>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</si>
  <si>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</si>
  <si>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</si>
  <si>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</si>
  <si>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</si>
  <si>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</si>
  <si>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</si>
  <si>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</si>
  <si>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</si>
  <si>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</si>
  <si>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</si>
  <si>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</si>
  <si>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</si>
  <si>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</si>
  <si>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</si>
  <si>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</si>
  <si>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</si>
  <si>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</si>
  <si>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</si>
  <si>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</si>
  <si>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</si>
  <si>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</si>
  <si>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</si>
  <si>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</si>
  <si>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</si>
  <si>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</si>
  <si>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</si>
  <si>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</si>
  <si>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</si>
  <si>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</si>
  <si>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</si>
  <si>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</si>
  <si>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</si>
  <si>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</si>
  <si>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</si>
  <si>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</si>
  <si>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</si>
  <si>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</si>
  <si>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</si>
  <si>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</si>
  <si>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</si>
  <si>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</si>
  <si>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</si>
  <si>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</si>
  <si>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</si>
  <si>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</si>
  <si>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</si>
  <si>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</si>
  <si>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</si>
  <si>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</si>
  <si>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</si>
  <si>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</si>
  <si>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</si>
  <si>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</si>
  <si>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</si>
  <si>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</si>
  <si>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</si>
  <si>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</si>
  <si>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</si>
  <si>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</si>
  <si>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</si>
  <si>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</si>
  <si>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</si>
  <si>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</si>
  <si>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</si>
  <si>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</si>
  <si>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</si>
  <si>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</si>
  <si>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</si>
  <si>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</si>
  <si>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</si>
  <si>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</si>
  <si>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</si>
  <si>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</si>
  <si>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</si>
  <si>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</si>
  <si>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</si>
  <si>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</si>
  <si>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</si>
  <si>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</si>
  <si>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</si>
  <si>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</si>
  <si>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</si>
  <si>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</si>
  <si>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</si>
  <si>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</si>
  <si>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</si>
  <si>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</si>
  <si>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</si>
  <si>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</si>
  <si>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</si>
  <si>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</si>
  <si>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</si>
  <si>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</si>
  <si>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</si>
  <si>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</si>
  <si>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</si>
  <si>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</si>
  <si>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</si>
  <si>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</si>
  <si>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</si>
  <si>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</si>
  <si>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</si>
  <si>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</si>
  <si>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</si>
  <si>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</si>
  <si>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</si>
  <si>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</si>
  <si>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</si>
  <si>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</si>
  <si>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</si>
  <si>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</si>
  <si>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</si>
  <si>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</si>
  <si>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</si>
  <si>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</si>
  <si>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</si>
  <si>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</si>
  <si>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</si>
  <si>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</si>
  <si>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</si>
  <si>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</si>
  <si>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</si>
  <si>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</si>
  <si>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</si>
  <si>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</si>
  <si>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</si>
  <si>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</si>
  <si>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</si>
  <si>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</si>
  <si>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</si>
  <si>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</si>
  <si>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</si>
  <si>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</si>
  <si>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</si>
  <si>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</si>
  <si>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</si>
  <si>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</si>
  <si>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</si>
  <si>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</si>
  <si>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</si>
  <si>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</si>
  <si>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</si>
  <si>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</si>
  <si>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</si>
  <si>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</si>
  <si>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</si>
  <si>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</si>
  <si>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</si>
  <si>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</si>
  <si>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</si>
  <si>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</si>
  <si>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</si>
  <si>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</si>
  <si>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</si>
  <si>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</si>
  <si>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</si>
  <si>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</si>
  <si>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</si>
  <si>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</si>
  <si>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</si>
  <si>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</si>
  <si>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</si>
  <si>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</si>
  <si>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</si>
  <si>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</si>
  <si>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</si>
  <si>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</si>
  <si>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</si>
  <si>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</si>
  <si>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</si>
  <si>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</si>
  <si>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</si>
  <si>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</si>
  <si>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</si>
  <si>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</si>
  <si>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</si>
  <si>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</si>
  <si>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</si>
  <si>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</si>
  <si>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</si>
  <si>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</si>
  <si>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</si>
  <si>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</si>
  <si>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</si>
  <si>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</si>
  <si>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</si>
  <si>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</si>
  <si>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</si>
  <si>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</si>
  <si>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</si>
  <si>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</si>
  <si>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</si>
  <si>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</si>
  <si>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</si>
  <si>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</si>
  <si>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</si>
  <si>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</si>
  <si>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</si>
  <si>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</si>
  <si>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</si>
  <si>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</si>
  <si>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</si>
  <si>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</si>
  <si>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</si>
  <si>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</si>
  <si>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</si>
  <si>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</si>
  <si>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</si>
  <si>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</si>
  <si>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</si>
  <si>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</si>
  <si>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</si>
  <si>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</si>
  <si>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</si>
  <si>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</si>
  <si>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</si>
  <si>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</si>
  <si>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</si>
  <si>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</si>
  <si>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</si>
  <si>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</si>
  <si>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</si>
  <si>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</si>
  <si>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</si>
  <si>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</si>
  <si>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</si>
  <si>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</si>
  <si>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</si>
  <si>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</si>
  <si>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</si>
  <si>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</si>
  <si>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</si>
  <si>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</si>
  <si>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</si>
  <si>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</si>
  <si>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</si>
  <si>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</si>
  <si>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</si>
  <si>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</si>
  <si>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</si>
  <si>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</si>
  <si>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</si>
  <si>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</si>
  <si>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</si>
  <si>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</si>
  <si>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</si>
  <si>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</si>
  <si>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</si>
  <si>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</si>
  <si>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</si>
  <si>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</si>
  <si>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</si>
  <si>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</si>
  <si>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</si>
  <si>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</si>
  <si>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</si>
  <si>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</si>
  <si>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</si>
  <si>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</si>
  <si>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</si>
  <si>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</si>
  <si>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</si>
  <si>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</si>
  <si>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</si>
  <si>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</si>
  <si>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</si>
  <si>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</si>
  <si>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</si>
  <si>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</si>
  <si>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</si>
  <si>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</si>
  <si>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</si>
  <si>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</si>
  <si>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</si>
  <si>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</si>
  <si>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</si>
  <si>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</si>
  <si>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</si>
  <si>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</si>
  <si>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</si>
  <si>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</si>
  <si>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</si>
  <si>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</si>
  <si>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</si>
  <si>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</si>
  <si>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</si>
  <si>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</si>
  <si>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</si>
  <si>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</si>
  <si>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</si>
  <si>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</si>
  <si>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</si>
  <si>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</si>
  <si>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</si>
  <si>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</si>
  <si>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</si>
  <si>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</si>
  <si>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</si>
  <si>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</si>
  <si>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</si>
  <si>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</si>
  <si>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</si>
  <si>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</si>
  <si>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</si>
  <si>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</si>
  <si>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</si>
  <si>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</si>
  <si>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</si>
  <si>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</si>
  <si>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</si>
  <si>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</si>
  <si>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</si>
  <si>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</si>
  <si>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</si>
  <si>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</si>
  <si>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</si>
  <si>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</si>
  <si>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</si>
  <si>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</si>
  <si>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</si>
  <si>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</si>
  <si>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</si>
  <si>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</si>
  <si>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</si>
  <si>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</si>
  <si>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</si>
  <si>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</si>
  <si>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</si>
  <si>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</si>
  <si>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</si>
  <si>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</si>
  <si>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</si>
  <si>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</si>
  <si>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</si>
  <si>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</si>
  <si>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</si>
  <si>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</si>
  <si>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</si>
  <si>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</si>
  <si>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</si>
  <si>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</si>
  <si>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</si>
  <si>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</si>
  <si>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</si>
  <si>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</si>
  <si>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</si>
  <si>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</si>
  <si>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</si>
  <si>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</si>
  <si>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</si>
  <si>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</si>
  <si>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</si>
  <si>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</si>
  <si>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</si>
  <si>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</si>
  <si>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</si>
  <si>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</si>
  <si>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</si>
  <si>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</si>
  <si>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</si>
  <si>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</si>
  <si>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</si>
  <si>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</si>
  <si>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</si>
  <si>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</si>
  <si>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</si>
  <si>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</si>
  <si>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</si>
  <si>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</si>
  <si>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</si>
  <si>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</si>
  <si>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</si>
  <si>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</si>
  <si>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</si>
  <si>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</si>
  <si>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</si>
  <si>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</si>
  <si>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</si>
  <si>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</si>
  <si>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</si>
  <si>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</si>
  <si>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</si>
  <si>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</si>
  <si>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</si>
  <si>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</si>
  <si>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</si>
  <si>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</si>
  <si>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</si>
  <si>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</si>
  <si>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</si>
  <si>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</si>
  <si>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</si>
  <si>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</si>
  <si>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</si>
  <si>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</si>
  <si>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</si>
  <si>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</si>
  <si>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</si>
  <si>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</si>
  <si>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</si>
  <si>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</si>
  <si>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</si>
  <si>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</si>
  <si>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</si>
  <si>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</si>
  <si>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</si>
  <si>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</si>
  <si>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</si>
  <si>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</si>
  <si>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</si>
  <si>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</si>
  <si>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</si>
  <si>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</si>
  <si>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</si>
  <si>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</si>
  <si>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</si>
  <si>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</si>
  <si>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</si>
  <si>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</si>
  <si>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</si>
  <si>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</si>
  <si>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</si>
  <si>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</si>
  <si>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</si>
  <si>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</si>
  <si>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</si>
  <si>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</si>
  <si>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</si>
  <si>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</si>
  <si>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</si>
  <si>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</si>
  <si>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</si>
  <si>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</si>
  <si>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</si>
  <si>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</si>
  <si>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</si>
  <si>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</si>
  <si>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</si>
  <si>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</si>
  <si>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</si>
  <si>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</si>
  <si>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</si>
  <si>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</si>
  <si>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</si>
  <si>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</si>
  <si>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</si>
  <si>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</si>
  <si>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</si>
  <si>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</si>
  <si>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</si>
  <si>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</si>
  <si>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</si>
  <si>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</si>
  <si>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</si>
  <si>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</si>
  <si>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</si>
  <si>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</si>
  <si>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</si>
  <si>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</si>
  <si>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</si>
  <si>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</si>
  <si>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</si>
  <si>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</si>
  <si>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</si>
  <si>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</si>
  <si>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</si>
  <si>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</si>
  <si>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</si>
  <si>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</si>
  <si>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</si>
  <si>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</si>
  <si>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</si>
  <si>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</si>
  <si>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</si>
  <si>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</si>
  <si>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</si>
  <si>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</si>
  <si>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</si>
  <si>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</si>
  <si>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</si>
  <si>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</si>
  <si>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</si>
  <si>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</si>
  <si>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</si>
  <si>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</si>
  <si>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</si>
  <si>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</si>
  <si>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</si>
  <si>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</si>
  <si>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</si>
  <si>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</si>
  <si>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</si>
  <si>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</si>
  <si>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</si>
  <si>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</si>
  <si>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</si>
  <si>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</si>
  <si>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</si>
  <si>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</si>
  <si>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</si>
  <si>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</si>
  <si>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</si>
  <si>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</si>
  <si>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</si>
  <si>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</si>
  <si>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</si>
  <si>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</si>
  <si>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</si>
  <si>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</si>
  <si>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</si>
  <si>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</si>
  <si>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</si>
  <si>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</si>
  <si>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</si>
  <si>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</si>
  <si>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</si>
  <si>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</si>
  <si>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</si>
  <si>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</si>
  <si>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</si>
  <si>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</si>
  <si>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</si>
  <si>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</si>
  <si>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</si>
  <si>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</si>
  <si>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</si>
  <si>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</si>
  <si>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</si>
  <si>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</si>
  <si>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</si>
  <si>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</si>
  <si>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</si>
  <si>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</si>
  <si>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</si>
  <si>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</si>
  <si>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</si>
  <si>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</si>
  <si>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</si>
  <si>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</si>
  <si>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</si>
  <si>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</si>
  <si>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</si>
  <si>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</si>
  <si>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</si>
  <si>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</si>
  <si>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</si>
  <si>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</si>
  <si>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</si>
  <si>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</si>
  <si>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</si>
  <si>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</si>
  <si>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</si>
  <si>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</si>
  <si>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</si>
  <si>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</si>
  <si>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</si>
  <si>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</si>
  <si>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</si>
  <si>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</si>
  <si>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</si>
  <si>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</si>
  <si>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</si>
  <si>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</si>
  <si>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</si>
  <si>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</si>
  <si>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</si>
  <si>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</si>
  <si>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</si>
  <si>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</si>
  <si>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</si>
  <si>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</si>
  <si>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</si>
  <si>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</si>
  <si>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</si>
  <si>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</si>
  <si>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</si>
  <si>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</si>
  <si>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</si>
  <si>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</si>
  <si>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</si>
  <si>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</si>
  <si>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</si>
  <si>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</si>
  <si>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</si>
  <si>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</si>
  <si>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</si>
  <si>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</si>
  <si>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</si>
  <si>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</si>
  <si>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</si>
  <si>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</si>
  <si>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</si>
  <si>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</si>
  <si>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</si>
  <si>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</si>
  <si>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</si>
  <si>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</si>
  <si>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</si>
  <si>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</si>
  <si>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</si>
  <si>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</si>
  <si>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</si>
  <si>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</si>
  <si>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</si>
  <si>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</si>
  <si>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</si>
  <si>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</si>
  <si>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</si>
  <si>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</si>
  <si>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</si>
  <si>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</si>
  <si>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</si>
  <si>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</si>
  <si>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</si>
  <si>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</si>
  <si>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</si>
  <si>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</si>
  <si>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</si>
  <si>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</si>
  <si>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</si>
  <si>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</si>
  <si>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</si>
  <si>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</si>
  <si>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</si>
  <si>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</si>
  <si>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</si>
  <si>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</si>
  <si>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</si>
  <si>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</si>
  <si>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</si>
  <si>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</si>
  <si>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</si>
  <si>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</si>
  <si>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</si>
  <si>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</si>
  <si>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</si>
  <si>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</si>
  <si>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</si>
  <si>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</si>
  <si>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</si>
  <si>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</si>
  <si>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</si>
  <si>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</si>
  <si>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</si>
  <si>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</si>
  <si>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</si>
  <si>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</si>
  <si>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</si>
  <si>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</si>
  <si>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</si>
  <si>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</si>
  <si>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</si>
  <si>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</si>
  <si>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</si>
  <si>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</si>
  <si>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</si>
  <si>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</si>
  <si>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</si>
  <si>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</si>
  <si>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</si>
  <si>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</si>
  <si>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</si>
  <si>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</si>
  <si>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</si>
  <si>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</si>
  <si>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</si>
  <si>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</si>
  <si>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</si>
  <si>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</si>
  <si>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</si>
  <si>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</si>
  <si>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</si>
  <si>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</si>
  <si>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</si>
  <si>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</si>
  <si>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</si>
  <si>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</si>
  <si>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</si>
  <si>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</si>
  <si>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</si>
  <si>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</si>
  <si>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</si>
  <si>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</si>
  <si>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</si>
  <si>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</si>
  <si>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</si>
  <si>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</si>
  <si>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</si>
  <si>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</si>
  <si>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</si>
  <si>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</si>
  <si>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</si>
  <si>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</si>
  <si>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</si>
  <si>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</si>
  <si>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</si>
  <si>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</si>
  <si>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</si>
  <si>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</si>
  <si>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</si>
  <si>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</si>
  <si>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</si>
  <si>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</si>
  <si>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</si>
  <si>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</si>
  <si>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</si>
  <si>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</si>
  <si>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</si>
  <si>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</si>
  <si>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</si>
  <si>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</si>
  <si>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</si>
  <si>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</si>
  <si>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</si>
  <si>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</si>
  <si>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</si>
  <si>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</si>
  <si>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</si>
  <si>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</si>
  <si>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</si>
  <si>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</si>
  <si>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</si>
  <si>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</si>
  <si>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</si>
  <si>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</si>
  <si>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</si>
  <si>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</si>
  <si>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</si>
  <si>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</si>
  <si>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</si>
  <si>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</si>
  <si>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</si>
  <si>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</si>
  <si>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</si>
  <si>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</si>
  <si>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</si>
  <si>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</si>
  <si>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</si>
  <si>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</si>
  <si>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</si>
  <si>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</si>
  <si>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</si>
  <si>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</si>
  <si>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</si>
  <si>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</si>
  <si>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</si>
  <si>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</si>
  <si>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</si>
  <si>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</si>
  <si>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</si>
  <si>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</si>
  <si>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</si>
  <si>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</si>
  <si>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</si>
  <si>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</si>
  <si>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</si>
  <si>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</si>
  <si>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</si>
  <si>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</si>
  <si>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</si>
  <si>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</si>
  <si>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</si>
  <si>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</si>
  <si>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</si>
  <si>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</si>
  <si>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</si>
  <si>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</si>
  <si>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</si>
  <si>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</si>
  <si>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</si>
  <si>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</si>
  <si>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</si>
  <si>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</si>
  <si>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</si>
  <si>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</si>
  <si>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</si>
  <si>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</si>
  <si>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</si>
  <si>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</si>
  <si>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</si>
  <si>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</si>
  <si>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</si>
  <si>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</si>
  <si>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</si>
  <si>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</si>
  <si>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</si>
  <si>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</si>
  <si>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</si>
  <si>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</si>
  <si>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</si>
  <si>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</si>
  <si>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</si>
  <si>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</si>
  <si>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</si>
  <si>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</si>
  <si>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</si>
  <si>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</si>
  <si>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</si>
  <si>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</si>
  <si>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</si>
  <si>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</si>
  <si>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</si>
  <si>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</si>
  <si>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</si>
  <si>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</si>
  <si>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</si>
  <si>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</si>
  <si>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</si>
  <si>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</si>
  <si>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</si>
  <si>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</si>
  <si>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</si>
  <si>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</si>
  <si>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</si>
  <si>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</si>
  <si>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</si>
  <si>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</si>
  <si>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</si>
  <si>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</si>
  <si>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</si>
  <si>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</si>
  <si>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</si>
  <si>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</si>
  <si>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</si>
  <si>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</si>
  <si>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</si>
  <si>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</si>
  <si>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</si>
  <si>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</si>
  <si>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</si>
  <si>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</si>
  <si>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</si>
  <si>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</si>
  <si>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</si>
  <si>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</si>
  <si>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</si>
  <si>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</si>
  <si>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</si>
  <si>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</si>
  <si>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</si>
  <si>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</si>
  <si>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</si>
  <si>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</si>
  <si>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</si>
  <si>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</si>
  <si>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</si>
  <si>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</si>
  <si>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</si>
  <si>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</si>
  <si>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</si>
  <si>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</si>
  <si>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</si>
  <si>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</si>
  <si>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</si>
  <si>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</si>
  <si>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</si>
  <si>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</si>
  <si>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</si>
  <si>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</si>
  <si>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</si>
  <si>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</si>
  <si>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</si>
  <si>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</si>
  <si>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</si>
  <si>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</si>
  <si>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</si>
  <si>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</si>
  <si>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</si>
  <si>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</si>
  <si>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</si>
  <si>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</si>
  <si>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</si>
  <si>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</si>
  <si>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</si>
  <si>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</si>
  <si>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</si>
  <si>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</si>
  <si>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</si>
  <si>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</si>
  <si>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</si>
  <si>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</si>
  <si>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</si>
  <si>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</si>
  <si>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</si>
  <si>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</si>
  <si>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</si>
  <si>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</si>
  <si>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</si>
  <si>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</si>
  <si>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</si>
  <si>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</si>
  <si>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</si>
  <si>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</si>
  <si>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</si>
  <si>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</si>
  <si>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</si>
  <si>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</si>
  <si>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</si>
  <si>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</si>
  <si>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</si>
  <si>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</si>
  <si>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</si>
  <si>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</si>
  <si>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</si>
  <si>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</si>
  <si>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</si>
  <si>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</si>
  <si>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</si>
  <si>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</si>
  <si>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</si>
  <si>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</si>
  <si>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</si>
  <si>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</si>
  <si>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</si>
  <si>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</si>
  <si>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</si>
  <si>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</si>
  <si>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</si>
  <si>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</si>
  <si>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</si>
  <si>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</si>
  <si>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</si>
  <si>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</si>
  <si>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</si>
  <si>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</si>
  <si>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</si>
  <si>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</si>
  <si>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</si>
  <si>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</si>
  <si>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</si>
  <si>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</si>
  <si>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</si>
  <si>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</si>
  <si>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</si>
  <si>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</si>
  <si>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</si>
  <si>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</si>
  <si>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</si>
  <si>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</si>
  <si>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</si>
  <si>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</si>
  <si>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</si>
  <si>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</si>
  <si>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</si>
  <si>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</si>
  <si>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</si>
  <si>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</si>
  <si>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</si>
  <si>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</si>
  <si>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</si>
  <si>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</si>
  <si>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</si>
  <si>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</si>
  <si>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</si>
  <si>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</si>
  <si>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</si>
  <si>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</si>
  <si>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</si>
  <si>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</si>
  <si>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</si>
  <si>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</si>
  <si>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</si>
  <si>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</si>
  <si>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</si>
  <si>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</si>
  <si>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</si>
  <si>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</si>
  <si>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</si>
  <si>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</si>
  <si>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</si>
  <si>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</si>
  <si>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</si>
  <si>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</si>
  <si>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</si>
  <si>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</si>
  <si>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</si>
  <si>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</si>
  <si>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</si>
  <si>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</si>
  <si>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</si>
  <si>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</si>
  <si>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</si>
  <si>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</si>
  <si>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</si>
  <si>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</si>
  <si>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</si>
  <si>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</si>
  <si>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</si>
  <si>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</si>
  <si>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</si>
  <si>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</si>
  <si>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</si>
  <si>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</si>
  <si>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</si>
  <si>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</si>
  <si>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</si>
  <si>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</si>
  <si>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</si>
  <si>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</si>
  <si>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</si>
  <si>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</si>
  <si>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</si>
  <si>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</si>
  <si>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</si>
  <si>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</si>
  <si>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</si>
  <si>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</si>
  <si>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</si>
  <si>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</si>
  <si>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</si>
  <si>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</si>
  <si>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</si>
  <si>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</si>
  <si>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</si>
  <si>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</si>
  <si>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</si>
  <si>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</si>
  <si>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</si>
  <si>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</si>
  <si>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</si>
  <si>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</si>
  <si>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</si>
  <si>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</si>
  <si>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</si>
  <si>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</si>
  <si>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</si>
  <si>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</si>
  <si>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</si>
  <si>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</si>
  <si>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</si>
  <si>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</si>
  <si>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</si>
  <si>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</si>
  <si>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</si>
  <si>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</si>
  <si>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</si>
  <si>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</si>
  <si>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</si>
  <si>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</si>
  <si>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</si>
  <si>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</si>
  <si>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</si>
  <si>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</si>
  <si>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</si>
  <si>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</si>
  <si>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</si>
  <si>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</si>
  <si>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</si>
  <si>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</si>
  <si>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</si>
  <si>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</si>
  <si>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</si>
  <si>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</si>
  <si>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</si>
  <si>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</si>
  <si>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</si>
  <si>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</si>
  <si>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</si>
  <si>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</si>
  <si>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</si>
  <si>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</si>
  <si>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</si>
  <si>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</si>
  <si>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</si>
  <si>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</si>
  <si>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</si>
  <si>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</si>
  <si>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</si>
  <si>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</si>
  <si>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</si>
  <si>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</si>
  <si>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</si>
  <si>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</si>
  <si>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</si>
  <si>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</si>
  <si>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</si>
  <si>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</si>
  <si>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</si>
  <si>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</si>
  <si>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</si>
  <si>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</si>
  <si>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</si>
  <si>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</si>
  <si>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</si>
  <si>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</si>
  <si>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</si>
  <si>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</si>
  <si>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</si>
  <si>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</si>
  <si>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</si>
  <si>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</si>
  <si>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</si>
  <si>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</si>
  <si>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</si>
  <si>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</si>
  <si>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</si>
  <si>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</si>
  <si>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</si>
  <si>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</si>
  <si>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</si>
  <si>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</si>
  <si>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</si>
  <si>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</si>
  <si>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</si>
  <si>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</si>
  <si>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</si>
  <si>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</si>
  <si>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</si>
  <si>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</si>
  <si>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</si>
  <si>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</si>
  <si>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</si>
  <si>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</si>
  <si>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</si>
  <si>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</si>
  <si>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</si>
  <si>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</si>
  <si>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</si>
  <si>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</si>
  <si>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</si>
  <si>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</si>
  <si>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</si>
  <si>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</si>
  <si>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</si>
  <si>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</si>
  <si>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</si>
  <si>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</si>
  <si>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</si>
  <si>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</si>
  <si>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</si>
  <si>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</si>
  <si>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</si>
  <si>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</si>
  <si>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</si>
  <si>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</si>
  <si>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</si>
  <si>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</si>
  <si>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</si>
  <si>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</si>
  <si>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</si>
  <si>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</si>
  <si>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</si>
  <si>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</si>
  <si>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</si>
  <si>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</si>
  <si>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</si>
  <si>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</si>
  <si>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</si>
  <si>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</si>
  <si>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</si>
  <si>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</si>
  <si>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</si>
  <si>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</si>
  <si>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</si>
  <si>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</si>
  <si>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</si>
  <si>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</si>
  <si>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</si>
  <si>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</si>
  <si>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</si>
  <si>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</si>
  <si>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</si>
  <si>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</si>
  <si>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</si>
  <si>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</si>
  <si>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</si>
  <si>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</si>
  <si>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</si>
  <si>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</si>
  <si>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</si>
  <si>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</si>
  <si>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</si>
  <si>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</si>
  <si>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</si>
  <si>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</si>
  <si>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</si>
  <si>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</si>
  <si>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</si>
  <si>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</si>
  <si>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</si>
  <si>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</si>
  <si>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</si>
  <si>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</si>
  <si>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</si>
  <si>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</si>
  <si>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</si>
  <si>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</si>
  <si>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</si>
  <si>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</si>
  <si>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</si>
  <si>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</si>
  <si>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</si>
  <si>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</si>
  <si>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</si>
  <si>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</si>
  <si>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</si>
  <si>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</si>
  <si>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</si>
  <si>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</si>
  <si>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</si>
  <si>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</si>
  <si>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</si>
  <si>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</si>
  <si>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</si>
  <si>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</si>
  <si>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</si>
  <si>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</si>
  <si>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</si>
  <si>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</si>
  <si>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</si>
  <si>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</si>
  <si>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</si>
  <si>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</si>
  <si>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</si>
  <si>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</si>
  <si>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</si>
  <si>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</si>
  <si>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</si>
  <si>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</si>
  <si>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</si>
  <si>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</si>
  <si>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</si>
  <si>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</si>
  <si>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</si>
  <si>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</si>
  <si>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</si>
  <si>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</si>
  <si>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</si>
  <si>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</si>
  <si>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</si>
  <si>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</si>
  <si>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</si>
  <si>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</si>
  <si>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</si>
  <si>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</si>
  <si>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</si>
  <si>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</si>
  <si>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</si>
  <si>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</si>
  <si>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</si>
  <si>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</si>
  <si>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</si>
  <si>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</si>
  <si>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</si>
  <si>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</si>
  <si>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</si>
  <si>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</si>
  <si>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</si>
  <si>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</si>
  <si>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</si>
  <si>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</si>
  <si>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</si>
  <si>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</si>
  <si>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</si>
  <si>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</si>
  <si>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</si>
  <si>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</si>
  <si>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</si>
  <si>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</si>
  <si>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</si>
  <si>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</si>
  <si>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</si>
  <si>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</si>
  <si>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</si>
  <si>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</si>
  <si>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</si>
  <si>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</si>
  <si>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</si>
  <si>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</si>
  <si>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</si>
  <si>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</si>
  <si>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</si>
  <si>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</si>
  <si>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</si>
  <si>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</si>
  <si>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</si>
  <si>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</si>
  <si>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</si>
  <si>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</si>
  <si>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</si>
  <si>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</si>
  <si>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</si>
  <si>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</si>
  <si>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</si>
  <si>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</si>
  <si>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</si>
  <si>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</si>
  <si>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</si>
  <si>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</si>
  <si>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</si>
  <si>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</si>
  <si>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</si>
  <si>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</si>
  <si>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</si>
  <si>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</si>
  <si>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</si>
  <si>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</si>
  <si>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</si>
  <si>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</si>
  <si>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</si>
  <si>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</si>
  <si>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</si>
  <si>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</si>
  <si>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</si>
  <si>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</si>
  <si>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</si>
  <si>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</si>
  <si>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</si>
  <si>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</si>
  <si>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</si>
  <si>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</si>
  <si>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</si>
  <si>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</si>
  <si>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</si>
  <si>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</si>
  <si>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</si>
  <si>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</si>
  <si>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</si>
  <si>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</si>
  <si>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</si>
  <si>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</si>
  <si>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</si>
  <si>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</si>
  <si>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</si>
  <si>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</si>
  <si>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</si>
  <si>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</si>
  <si>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</si>
  <si>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</si>
  <si>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</si>
  <si>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</si>
  <si>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</si>
  <si>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</si>
  <si>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</si>
  <si>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</si>
  <si>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</si>
  <si>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</si>
  <si>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</si>
  <si>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</si>
  <si>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</si>
  <si>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</si>
  <si>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</si>
  <si>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</si>
  <si>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</si>
  <si>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</si>
  <si>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</si>
  <si>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</si>
  <si>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</si>
  <si>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</si>
  <si>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</si>
  <si>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</si>
  <si>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</si>
  <si>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</si>
  <si>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</si>
  <si>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</si>
  <si>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</si>
  <si>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</si>
  <si>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</si>
  <si>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</si>
  <si>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</si>
  <si>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</si>
  <si>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</si>
  <si>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</si>
  <si>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</si>
  <si>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</si>
  <si>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</si>
  <si>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</si>
  <si>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</si>
  <si>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</si>
  <si>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</si>
  <si>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</si>
  <si>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</si>
  <si>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</si>
  <si>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</si>
  <si>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</si>
  <si>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</si>
  <si>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</si>
  <si>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</si>
  <si>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</si>
  <si>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</si>
  <si>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</si>
  <si>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</si>
  <si>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</si>
  <si>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</si>
  <si>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</si>
  <si>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</si>
  <si>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</si>
  <si>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</si>
  <si>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</si>
  <si>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</si>
  <si>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</si>
  <si>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</si>
  <si>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</si>
  <si>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</si>
  <si>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</si>
  <si>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</si>
  <si>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</si>
  <si>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</si>
  <si>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</si>
  <si>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</si>
  <si>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</si>
  <si>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</si>
  <si>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</si>
  <si>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</si>
  <si>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</si>
  <si>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</si>
  <si>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</si>
  <si>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</si>
  <si>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</si>
  <si>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</si>
  <si>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</si>
  <si>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</si>
  <si>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</si>
  <si>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</si>
  <si>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</si>
  <si>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</si>
  <si>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</si>
  <si>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</si>
  <si>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</si>
  <si>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</si>
  <si>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</si>
  <si>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</si>
  <si>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</si>
  <si>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</si>
  <si>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</si>
  <si>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</si>
  <si>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</si>
  <si>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</si>
  <si>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</si>
  <si>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</si>
  <si>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</si>
  <si>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</si>
  <si>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</si>
  <si>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</si>
  <si>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</si>
  <si>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</si>
  <si>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</si>
  <si>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</si>
  <si>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</si>
  <si>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</si>
  <si>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</si>
  <si>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</si>
  <si>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</si>
  <si>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</si>
  <si>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</si>
  <si>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</si>
  <si>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</si>
  <si>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</si>
  <si>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</si>
  <si>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</si>
  <si>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</si>
  <si>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</si>
  <si>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</si>
  <si>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</si>
  <si>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</si>
  <si>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</si>
  <si>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</si>
  <si>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</si>
  <si>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</si>
  <si>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</si>
  <si>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</si>
  <si>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</si>
  <si>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</si>
  <si>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</si>
  <si>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</si>
  <si>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</si>
  <si>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</si>
  <si>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</si>
  <si>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</si>
  <si>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</si>
  <si>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</si>
  <si>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</si>
  <si>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</si>
  <si>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</si>
  <si>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</si>
  <si>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</si>
  <si>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</si>
  <si>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</si>
  <si>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</si>
  <si>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</si>
  <si>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</si>
  <si>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</si>
  <si>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</si>
  <si>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</si>
  <si>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</si>
  <si>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</si>
  <si>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</si>
  <si>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</si>
  <si>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</si>
  <si>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</si>
  <si>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</si>
  <si>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</si>
  <si>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</si>
  <si>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</si>
  <si>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</si>
  <si>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</si>
  <si>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</si>
  <si>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</si>
  <si>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</si>
  <si>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</si>
  <si>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</si>
  <si>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</si>
  <si>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</si>
  <si>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</si>
  <si>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</si>
  <si>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</si>
  <si>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</si>
  <si>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</si>
  <si>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</si>
  <si>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</si>
  <si>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</si>
  <si>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</si>
  <si>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</si>
  <si>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</si>
  <si>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</si>
  <si>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</si>
  <si>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</si>
  <si>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</si>
  <si>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</si>
  <si>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</si>
  <si>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</si>
  <si>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</si>
  <si>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</si>
  <si>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</si>
  <si>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</si>
  <si>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</si>
  <si>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</si>
  <si>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</si>
  <si>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</si>
  <si>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</si>
  <si>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</si>
  <si>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</si>
  <si>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</si>
  <si>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</si>
  <si>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</si>
  <si>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</si>
  <si>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</si>
  <si>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</si>
  <si>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</si>
  <si>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</si>
  <si>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</si>
  <si>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</si>
  <si>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</si>
  <si>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</si>
  <si>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</si>
  <si>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</si>
  <si>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</si>
  <si>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</si>
  <si>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</si>
  <si>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</si>
  <si>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</si>
  <si>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</si>
  <si>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</si>
  <si>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</si>
  <si>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</si>
  <si>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</si>
  <si>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</si>
  <si>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</si>
  <si>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</si>
  <si>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</si>
  <si>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</si>
  <si>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</si>
  <si>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</si>
  <si>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</si>
  <si>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</si>
  <si>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</si>
  <si>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</si>
  <si>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</si>
  <si>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</si>
  <si>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</si>
  <si>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</si>
  <si>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</si>
  <si>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</si>
  <si>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</si>
  <si>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</si>
  <si>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</si>
  <si>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</si>
  <si>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</si>
  <si>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</si>
  <si>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</si>
  <si>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</si>
  <si>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</si>
  <si>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</si>
  <si>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</si>
  <si>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</si>
  <si>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</si>
  <si>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</si>
  <si>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</si>
  <si>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</si>
  <si>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</si>
  <si>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</si>
  <si>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</si>
  <si>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</si>
  <si>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</si>
  <si>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</si>
  <si>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</si>
  <si>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</si>
  <si>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</si>
  <si>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</si>
  <si>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</si>
  <si>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</si>
  <si>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</si>
  <si>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</si>
  <si>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</si>
  <si>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</si>
  <si>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</si>
  <si>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</si>
  <si>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</si>
  <si>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</si>
  <si>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</si>
  <si>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</si>
  <si>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</si>
  <si>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</si>
  <si>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</si>
  <si>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</si>
  <si>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</si>
  <si>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</si>
  <si>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</si>
  <si>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</si>
  <si>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</si>
  <si>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</si>
  <si>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</si>
  <si>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</si>
  <si>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</si>
  <si>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</si>
  <si>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</si>
  <si>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</si>
  <si>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</si>
  <si>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</si>
  <si>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</si>
  <si>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</si>
  <si>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</si>
  <si>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</si>
  <si>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</si>
  <si>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</si>
  <si>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</si>
  <si>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</si>
  <si>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</si>
  <si>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</si>
  <si>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</si>
  <si>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</si>
  <si>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</si>
  <si>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</si>
  <si>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</si>
  <si>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</si>
  <si>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</si>
  <si>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</si>
  <si>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</si>
  <si>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</si>
  <si>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</si>
  <si>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</si>
  <si>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</si>
  <si>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</si>
  <si>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</si>
  <si>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</si>
  <si>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</si>
  <si>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</si>
  <si>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</si>
  <si>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</si>
  <si>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</si>
  <si>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</si>
  <si>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</si>
  <si>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</si>
  <si>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</si>
  <si>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</si>
  <si>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</si>
  <si>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</si>
  <si>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</si>
  <si>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</si>
  <si>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</si>
  <si>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</si>
  <si>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</si>
  <si>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</si>
  <si>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</si>
  <si>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</si>
  <si>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</si>
  <si>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</si>
  <si>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</si>
  <si>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</si>
  <si>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</si>
  <si>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</si>
  <si>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</si>
  <si>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</si>
  <si>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</si>
  <si>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</si>
  <si>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</si>
  <si>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</si>
  <si>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</si>
  <si>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</si>
  <si>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</si>
  <si>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</si>
  <si>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</si>
  <si>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</si>
  <si>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</si>
  <si>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</si>
  <si>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</si>
  <si>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</si>
  <si>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</si>
  <si>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</si>
  <si>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</si>
  <si>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</si>
  <si>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</si>
  <si>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</si>
  <si>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</si>
  <si>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</si>
  <si>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</si>
  <si>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</si>
  <si>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</si>
  <si>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</si>
  <si>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</si>
  <si>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</si>
  <si>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</si>
  <si>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</si>
  <si>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</si>
  <si>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</si>
  <si>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</si>
  <si>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</si>
  <si>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</si>
  <si>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</si>
  <si>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</si>
  <si>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</si>
  <si>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</si>
  <si>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</si>
  <si>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</si>
  <si>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</si>
  <si>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</si>
  <si>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</si>
  <si>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</si>
  <si>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</si>
  <si>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</si>
  <si>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</si>
  <si>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</si>
  <si>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</si>
  <si>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</si>
  <si>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</si>
  <si>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</si>
  <si>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</si>
  <si>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</si>
  <si>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</si>
  <si>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</si>
  <si>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</si>
  <si>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</si>
  <si>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</si>
  <si>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</si>
  <si>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</si>
  <si>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</si>
  <si>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</si>
  <si>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</si>
  <si>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</si>
  <si>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</si>
  <si>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</si>
  <si>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</si>
  <si>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</si>
  <si>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</si>
  <si>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</si>
  <si>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</si>
  <si>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</si>
  <si>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</si>
  <si>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</si>
  <si>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</si>
  <si>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</si>
  <si>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</si>
  <si>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</si>
  <si>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</si>
  <si>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</si>
  <si>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</si>
  <si>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</si>
  <si>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</si>
  <si>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</si>
  <si>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</si>
  <si>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</si>
  <si>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</si>
  <si>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</si>
  <si>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</si>
  <si>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</si>
  <si>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</si>
  <si>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</si>
  <si>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</si>
  <si>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</si>
  <si>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</si>
  <si>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</si>
  <si>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</si>
  <si>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</si>
  <si>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</si>
  <si>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</si>
  <si>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</si>
  <si>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</si>
  <si>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</si>
  <si>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</si>
  <si>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</si>
  <si>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</si>
  <si>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</si>
  <si>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</si>
  <si>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</si>
  <si>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</si>
  <si>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</si>
  <si>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</si>
  <si>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</si>
  <si>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</si>
  <si>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</si>
  <si>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</si>
  <si>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</si>
  <si>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</si>
  <si>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</si>
  <si>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</si>
  <si>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</si>
  <si>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</si>
  <si>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</si>
  <si>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</si>
  <si>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</si>
  <si>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</si>
  <si>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</si>
  <si>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</si>
  <si>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</si>
  <si>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</si>
  <si>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</si>
  <si>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</si>
  <si>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</si>
  <si>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</si>
  <si>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</si>
  <si>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</si>
  <si>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</si>
  <si>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</si>
  <si>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</si>
  <si>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</si>
  <si>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</si>
  <si>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</si>
  <si>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</si>
  <si>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</si>
  <si>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</si>
  <si>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</si>
  <si>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</si>
  <si>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</si>
  <si>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</si>
  <si>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</si>
  <si>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</si>
  <si>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</si>
  <si>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</si>
  <si>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</si>
  <si>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</si>
  <si>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</si>
  <si>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</si>
  <si>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</si>
  <si>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</si>
  <si>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</si>
  <si>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</si>
  <si>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</si>
  <si>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</si>
  <si>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</si>
  <si>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</si>
  <si>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</si>
  <si>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</si>
  <si>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</si>
  <si>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</si>
  <si>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</si>
  <si>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</si>
  <si>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</si>
  <si>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</si>
  <si>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</si>
  <si>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</si>
  <si>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</si>
  <si>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</si>
  <si>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</si>
  <si>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</si>
  <si>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</si>
  <si>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</si>
  <si>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</si>
  <si>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</si>
  <si>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</si>
  <si>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</si>
  <si>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</si>
  <si>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</si>
  <si>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</si>
  <si>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</si>
  <si>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</si>
  <si>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</si>
  <si>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</si>
  <si>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</si>
  <si>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</si>
  <si>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</si>
  <si>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</si>
  <si>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</si>
  <si>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</si>
  <si>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</si>
  <si>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</si>
  <si>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</si>
  <si>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</si>
  <si>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</si>
  <si>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</si>
  <si>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</si>
  <si>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</si>
  <si>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</si>
  <si>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</si>
  <si>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</si>
  <si>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</si>
  <si>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</si>
  <si>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</si>
  <si>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</si>
  <si>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</si>
  <si>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</si>
  <si>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</si>
  <si>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</si>
  <si>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</si>
  <si>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</si>
  <si>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</si>
  <si>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</si>
  <si>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</si>
  <si>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</si>
  <si>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</si>
  <si>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</si>
  <si>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</si>
  <si>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</si>
  <si>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</si>
  <si>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</si>
  <si>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</si>
  <si>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</si>
  <si>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</si>
  <si>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</si>
  <si>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</si>
  <si>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</si>
  <si>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</si>
  <si>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</si>
  <si>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</si>
  <si>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</si>
  <si>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</si>
  <si>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</si>
  <si>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</si>
  <si>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</si>
  <si>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</si>
  <si>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</si>
  <si>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</si>
  <si>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</si>
  <si>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</si>
  <si>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</si>
  <si>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</si>
  <si>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</si>
  <si>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</si>
  <si>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</si>
  <si>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</si>
  <si>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</si>
  <si>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</si>
  <si>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</si>
  <si>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</si>
  <si>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</si>
  <si>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</si>
  <si>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</si>
  <si>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</si>
  <si>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</si>
  <si>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</si>
  <si>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</si>
  <si>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</si>
  <si>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</si>
  <si>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</si>
  <si>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</si>
  <si>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</si>
  <si>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</si>
  <si>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</si>
  <si>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</si>
  <si>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</si>
  <si>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</si>
  <si>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</si>
  <si>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</si>
  <si>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</si>
  <si>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</si>
  <si>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</si>
  <si>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</si>
  <si>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</si>
  <si>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</si>
  <si>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</si>
  <si>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</si>
  <si>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</si>
  <si>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</si>
  <si>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</si>
  <si>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</si>
  <si>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</si>
  <si>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</si>
  <si>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</si>
  <si>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</si>
  <si>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</si>
  <si>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</si>
  <si>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</si>
  <si>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</si>
  <si>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</si>
  <si>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</si>
  <si>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</si>
  <si>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</si>
  <si>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</si>
  <si>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</si>
  <si>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</si>
  <si>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</si>
  <si>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</si>
  <si>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</si>
  <si>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</si>
  <si>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</si>
  <si>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</si>
  <si>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</si>
  <si>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</si>
  <si>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</si>
  <si>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</si>
  <si>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</si>
  <si>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</si>
  <si>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</si>
  <si>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</si>
  <si>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</si>
  <si>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</si>
  <si>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</si>
  <si>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</si>
  <si>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</si>
  <si>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</si>
  <si>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</si>
  <si>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</si>
  <si>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</si>
  <si>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</si>
  <si>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</si>
  <si>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</si>
  <si>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</si>
  <si>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</si>
  <si>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</si>
  <si>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</si>
  <si>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</si>
  <si>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</si>
  <si>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</si>
  <si>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</si>
  <si>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</si>
  <si>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</si>
  <si>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</si>
  <si>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</si>
  <si>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</si>
  <si>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</si>
  <si>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</si>
  <si>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</si>
  <si>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</si>
  <si>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</si>
  <si>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</si>
  <si>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</si>
  <si>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</si>
  <si>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</si>
  <si>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</si>
  <si>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</si>
  <si>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</si>
  <si>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</si>
  <si>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</si>
  <si>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</si>
  <si>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</si>
  <si>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</si>
  <si>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</si>
  <si>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</si>
  <si>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</si>
  <si>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</si>
  <si>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</si>
  <si>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</si>
  <si>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</si>
  <si>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</si>
  <si>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</si>
  <si>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</si>
  <si>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</si>
  <si>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</si>
  <si>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</si>
  <si>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</si>
  <si>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</si>
  <si>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</si>
  <si>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</si>
  <si>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</si>
  <si>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</si>
  <si>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</si>
  <si>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</si>
  <si>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</si>
  <si>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</si>
  <si>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</si>
  <si>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</si>
  <si>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</si>
  <si>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</si>
  <si>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</si>
  <si>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</si>
  <si>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</si>
  <si>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</si>
  <si>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</si>
  <si>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</si>
  <si>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</si>
  <si>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</si>
  <si>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</si>
  <si>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</si>
  <si>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</si>
  <si>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</si>
  <si>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</si>
  <si>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</si>
  <si>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</si>
  <si>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</si>
  <si>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</si>
  <si>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</si>
  <si>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</si>
  <si>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</si>
  <si>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</si>
  <si>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</si>
  <si>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</si>
  <si>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</si>
  <si>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</si>
  <si>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</si>
  <si>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</si>
  <si>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</si>
  <si>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</si>
  <si>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</si>
  <si>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</si>
  <si>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</si>
  <si>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</si>
  <si>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</si>
  <si>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</si>
  <si>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</si>
  <si>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</si>
  <si>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</si>
  <si>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</si>
  <si>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</si>
  <si>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</si>
  <si>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</si>
  <si>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</si>
  <si>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</si>
  <si>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</si>
  <si>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</si>
  <si>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</si>
  <si>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</si>
  <si>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</si>
  <si>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</si>
  <si>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</si>
  <si>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</si>
  <si>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</si>
  <si>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</si>
  <si>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</si>
  <si>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</si>
  <si>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</si>
  <si>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</si>
  <si>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</si>
  <si>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</si>
  <si>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</si>
  <si>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</si>
  <si>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</si>
  <si>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</si>
  <si>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</si>
  <si>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</si>
  <si>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</si>
  <si>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</si>
  <si>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</si>
  <si>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</si>
  <si>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</si>
  <si>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</si>
  <si>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</si>
  <si>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</si>
  <si>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</si>
  <si>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</si>
  <si>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</si>
  <si>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</si>
  <si>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</si>
  <si>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</si>
  <si>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</si>
  <si>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</si>
  <si>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</si>
  <si>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</si>
  <si>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</si>
  <si>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</si>
  <si>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</si>
  <si>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</si>
  <si>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</si>
  <si>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</si>
  <si>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</si>
  <si>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</si>
  <si>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</si>
  <si>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</si>
  <si>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</si>
  <si>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</si>
  <si>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</si>
  <si>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</si>
  <si>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</si>
  <si>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</si>
  <si>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</si>
  <si>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</si>
  <si>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</si>
  <si>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</si>
  <si>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</si>
  <si>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</si>
  <si>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</si>
  <si>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</si>
  <si>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</si>
  <si>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</si>
  <si>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</si>
  <si>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</si>
  <si>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</si>
  <si>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</si>
  <si>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</si>
  <si>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</si>
  <si>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</si>
  <si>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</si>
  <si>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</si>
  <si>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</si>
  <si>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</si>
  <si>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</si>
  <si>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</si>
  <si>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</si>
  <si>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</si>
  <si>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</si>
  <si>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</si>
  <si>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</si>
  <si>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</si>
  <si>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</si>
  <si>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</si>
  <si>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</si>
  <si>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</si>
  <si>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</si>
  <si>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</si>
  <si>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</si>
  <si>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</si>
  <si>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</si>
  <si>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</si>
  <si>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</si>
  <si>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</si>
  <si>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</si>
  <si>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</si>
  <si>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</si>
  <si>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</si>
  <si>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</si>
  <si>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</si>
  <si>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</si>
  <si>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</si>
  <si>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</si>
  <si>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</si>
  <si>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</si>
  <si>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</si>
  <si>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</si>
  <si>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</si>
  <si>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</si>
  <si>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</si>
  <si>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</si>
  <si>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</si>
  <si>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</si>
  <si>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</si>
  <si>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</si>
  <si>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</si>
  <si>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</si>
  <si>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</si>
  <si>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</si>
  <si>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</si>
  <si>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</si>
  <si>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</si>
  <si>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</si>
  <si>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</si>
  <si>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</si>
  <si>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</si>
  <si>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</si>
  <si>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</si>
  <si>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</si>
  <si>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</si>
  <si>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</si>
  <si>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</si>
  <si>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</si>
  <si>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</si>
  <si>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</si>
  <si>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</si>
  <si>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</si>
  <si>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</si>
  <si>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</si>
  <si>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</si>
  <si>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</si>
  <si>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</si>
  <si>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</si>
  <si>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</si>
  <si>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</si>
  <si>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</si>
  <si>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</si>
  <si>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</si>
  <si>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</si>
  <si>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</si>
  <si>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</si>
  <si>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</si>
  <si>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</si>
  <si>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</si>
  <si>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</si>
  <si>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</si>
  <si>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</si>
  <si>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</si>
  <si>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</si>
  <si>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</si>
  <si>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</si>
  <si>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</si>
  <si>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</si>
  <si>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</si>
  <si>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</si>
  <si>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</si>
  <si>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</si>
  <si>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</si>
  <si>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</si>
  <si>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</si>
  <si>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</si>
  <si>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</si>
  <si>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</si>
  <si>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</si>
  <si>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</si>
  <si>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</si>
  <si>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</si>
  <si>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</si>
  <si>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</si>
  <si>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</si>
  <si>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</si>
  <si>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</si>
  <si>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</si>
  <si>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</si>
  <si>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</si>
  <si>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</si>
  <si>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</si>
  <si>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</si>
  <si>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</si>
  <si>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</si>
  <si>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</si>
  <si>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</si>
  <si>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</si>
  <si>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</si>
  <si>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</si>
  <si>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</si>
  <si>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</si>
  <si>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</si>
  <si>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</si>
  <si>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</si>
  <si>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</si>
  <si>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</si>
  <si>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</si>
  <si>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</si>
  <si>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</si>
  <si>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</si>
  <si>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</si>
  <si>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</si>
  <si>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</si>
  <si>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</si>
  <si>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</si>
  <si>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</si>
  <si>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</si>
  <si>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</si>
  <si>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</si>
  <si>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</si>
  <si>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</si>
  <si>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</si>
  <si>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</si>
  <si>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</si>
  <si>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</si>
  <si>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</si>
  <si>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</si>
  <si>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</si>
  <si>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</si>
  <si>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</si>
  <si>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</si>
  <si>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</si>
  <si>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</si>
  <si>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</si>
  <si>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</si>
  <si>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</si>
  <si>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</si>
  <si>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</si>
  <si>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</si>
  <si>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</si>
  <si>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</si>
  <si>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</si>
  <si>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</si>
  <si>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</si>
  <si>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</si>
  <si>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</si>
  <si>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</si>
  <si>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</si>
  <si>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</si>
  <si>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</si>
  <si>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</si>
  <si>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</si>
  <si>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</si>
  <si>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</si>
  <si>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</si>
  <si>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</si>
  <si>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</si>
  <si>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</si>
  <si>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</si>
  <si>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</si>
  <si>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</si>
  <si>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</si>
  <si>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</si>
  <si>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</si>
  <si>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</si>
  <si>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</si>
  <si>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</si>
  <si>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</si>
  <si>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</si>
  <si>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</si>
  <si>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</si>
  <si>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</si>
  <si>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</si>
  <si>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</si>
  <si>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</si>
  <si>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</si>
  <si>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</si>
  <si>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</si>
  <si>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</si>
  <si>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</si>
  <si>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</si>
  <si>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</si>
  <si>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</si>
  <si>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</si>
  <si>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</si>
  <si>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</si>
  <si>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</si>
  <si>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</si>
  <si>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</si>
  <si>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</si>
  <si>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</si>
  <si>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</si>
  <si>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</si>
  <si>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</si>
  <si>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</si>
  <si>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</si>
  <si>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</si>
  <si>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</si>
  <si>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</si>
  <si>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</si>
  <si>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</si>
  <si>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</si>
  <si>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</si>
  <si>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</si>
  <si>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</si>
  <si>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</si>
  <si>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</si>
  <si>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</si>
  <si>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</si>
  <si>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</si>
  <si>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</si>
  <si>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</si>
  <si>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</si>
  <si>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</si>
  <si>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</si>
  <si>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</si>
  <si>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</si>
  <si>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</si>
  <si>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</si>
  <si>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</si>
  <si>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</si>
  <si>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</si>
  <si>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</si>
  <si>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</si>
  <si>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</si>
  <si>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</si>
  <si>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</si>
  <si>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</si>
  <si>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</si>
  <si>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</si>
  <si>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</si>
  <si>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</si>
  <si>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</si>
  <si>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</si>
  <si>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</si>
  <si>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</si>
  <si>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</si>
  <si>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</si>
  <si>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</si>
  <si>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</si>
  <si>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</si>
  <si>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</si>
  <si>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</si>
  <si>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</si>
  <si>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</si>
  <si>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</si>
  <si>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</si>
  <si>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</si>
  <si>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</si>
  <si>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</si>
  <si>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</si>
  <si>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</si>
  <si>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</si>
  <si>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</si>
  <si>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</si>
  <si>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</si>
  <si>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</si>
  <si>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</si>
  <si>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</si>
  <si>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</si>
  <si>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</si>
  <si>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</si>
  <si>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</si>
  <si>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</si>
  <si>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</si>
  <si>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</si>
  <si>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</si>
  <si>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</si>
  <si>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</si>
  <si>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</si>
  <si>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</si>
  <si>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</si>
  <si>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</si>
  <si>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</si>
  <si>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</si>
  <si>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</si>
  <si>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</si>
  <si>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</si>
  <si>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</si>
  <si>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</si>
  <si>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</si>
  <si>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</si>
  <si>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</si>
  <si>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</si>
  <si>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</si>
  <si>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</si>
  <si>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</si>
  <si>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</si>
  <si>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</si>
  <si>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</si>
  <si>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</si>
  <si>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</si>
  <si>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</si>
  <si>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</si>
  <si>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</si>
  <si>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</si>
  <si>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</si>
  <si>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</si>
  <si>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</si>
  <si>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</si>
  <si>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</si>
  <si>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</si>
  <si>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</si>
  <si>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</si>
  <si>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</si>
  <si>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</si>
  <si>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</si>
  <si>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</si>
  <si>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</si>
  <si>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</si>
  <si>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</si>
  <si>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</si>
  <si>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</si>
  <si>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</si>
  <si>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</si>
  <si>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</si>
  <si>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</si>
  <si>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</si>
  <si>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</si>
  <si>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</si>
  <si>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</si>
  <si>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</si>
  <si>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</si>
  <si>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</si>
  <si>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</si>
  <si>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</si>
  <si>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</si>
  <si>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</si>
  <si>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</si>
  <si>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</si>
  <si>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</si>
  <si>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</si>
  <si>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</si>
  <si>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</si>
  <si>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</si>
  <si>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</si>
  <si>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</si>
  <si>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</si>
  <si>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</si>
  <si>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</si>
  <si>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</si>
  <si>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</si>
  <si>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</si>
  <si>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</si>
  <si>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</si>
  <si>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</si>
  <si>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</si>
  <si>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</si>
  <si>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</si>
  <si>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</si>
  <si>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</si>
  <si>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</si>
  <si>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</si>
  <si>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</si>
  <si>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</si>
  <si>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</si>
  <si>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</si>
  <si>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</si>
  <si>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</si>
  <si>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</si>
  <si>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</si>
  <si>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</si>
  <si>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</si>
  <si>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</si>
  <si>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</si>
  <si>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</si>
  <si>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</si>
  <si>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</si>
  <si>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</si>
  <si>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</si>
  <si>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</si>
  <si>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</si>
  <si>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</si>
  <si>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</si>
  <si>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</si>
  <si>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</si>
  <si>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</si>
  <si>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</si>
  <si>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</si>
  <si>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</si>
  <si>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</si>
  <si>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</si>
  <si>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</si>
  <si>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</si>
  <si>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</si>
  <si>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</si>
  <si>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</si>
  <si>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</si>
  <si>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</si>
  <si>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</si>
  <si>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</si>
  <si>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</si>
  <si>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</si>
  <si>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</si>
  <si>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</si>
  <si>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</si>
  <si>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</si>
  <si>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</si>
  <si>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</si>
  <si>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</si>
  <si>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</si>
  <si>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</si>
  <si>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</si>
  <si>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</si>
  <si>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</si>
  <si>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</si>
  <si>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</si>
  <si>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</si>
  <si>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</si>
  <si>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</si>
  <si>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</si>
  <si>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</si>
  <si>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</si>
  <si>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</si>
  <si>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</si>
  <si>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</si>
  <si>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</si>
  <si>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</si>
  <si>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</si>
  <si>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</si>
  <si>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</si>
  <si>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</si>
  <si>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</si>
  <si>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</si>
  <si>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</si>
  <si>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</si>
  <si>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</si>
  <si>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</si>
  <si>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</si>
  <si>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</si>
  <si>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</si>
  <si>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</si>
  <si>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</si>
  <si>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</si>
  <si>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</si>
  <si>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</si>
  <si>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</si>
  <si>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</si>
  <si>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</si>
  <si>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</si>
  <si>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</si>
  <si>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</si>
  <si>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</si>
  <si>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</si>
  <si>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</si>
  <si>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</si>
  <si>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</si>
  <si>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</si>
  <si>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</si>
  <si>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</si>
  <si>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</si>
  <si>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</si>
  <si>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</si>
  <si>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</si>
  <si>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</si>
  <si>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</si>
  <si>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</si>
  <si>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</si>
  <si>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</si>
  <si>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</si>
  <si>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</si>
  <si>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</si>
  <si>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</si>
  <si>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</si>
  <si>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</si>
  <si>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</si>
  <si>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</si>
  <si>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</si>
  <si>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</si>
  <si>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</si>
  <si>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</si>
  <si>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</si>
  <si>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</si>
  <si>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</si>
  <si>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</si>
  <si>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</si>
  <si>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</si>
  <si>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</si>
  <si>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</si>
  <si>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</si>
  <si>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</si>
  <si>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</si>
  <si>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</si>
  <si>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</si>
  <si>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</si>
  <si>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</si>
  <si>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</si>
  <si>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</si>
  <si>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</si>
  <si>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</si>
  <si>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</si>
  <si>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</si>
  <si>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</si>
  <si>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</si>
  <si>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</si>
  <si>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</si>
  <si>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</si>
  <si>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</si>
  <si>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</si>
  <si>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</si>
  <si>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</si>
  <si>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</si>
  <si>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</si>
  <si>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</si>
  <si>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</si>
  <si>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</si>
  <si>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</si>
  <si>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</si>
  <si>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</si>
  <si>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</si>
  <si>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Year launched</t>
  </si>
  <si>
    <t>Month launched</t>
  </si>
  <si>
    <t>(Multiple Items)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</si>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</sst>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6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theme="8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7-4275-B13A-6D19864798F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9-4907-9895-476F62FAFDC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39-4907-9895-476F62FAF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0701656"/>
        <c:axId val="330700016"/>
      </c:barChart>
      <c:catAx>
        <c:axId val="330701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700016"/>
        <c:crosses val="autoZero"/>
        <c:auto val="1"/>
        <c:lblAlgn val="ctr"/>
        <c:lblOffset val="100"/>
        <c:noMultiLvlLbl val="0"/>
      </c:catAx>
      <c:valAx>
        <c:axId val="33070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701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Cat.!PivotTable2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Cat.'!$A$6:$A$24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 Cat.'!$B$6:$B$24</c:f>
              <c:numCache>
                <c:formatCode>General</c:formatCode>
                <c:ptCount val="18"/>
                <c:pt idx="9">
                  <c:v>20</c:v>
                </c:pt>
                <c:pt idx="13">
                  <c:v>40</c:v>
                </c:pt>
                <c:pt idx="15">
                  <c:v>17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6-4E18-B8F9-B628D1EF2EAA}"/>
            </c:ext>
          </c:extLst>
        </c:ser>
        <c:ser>
          <c:idx val="1"/>
          <c:order val="1"/>
          <c:tx>
            <c:strRef>
              <c:f>'Sub Cat.'!$C$4:$C$5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Cat.'!$A$6:$A$24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 Cat.'!$C$6:$C$24</c:f>
              <c:numCache>
                <c:formatCode>General</c:formatCode>
                <c:ptCount val="18"/>
                <c:pt idx="0">
                  <c:v>100</c:v>
                </c:pt>
                <c:pt idx="3">
                  <c:v>80</c:v>
                </c:pt>
                <c:pt idx="5">
                  <c:v>40</c:v>
                </c:pt>
                <c:pt idx="6">
                  <c:v>20</c:v>
                </c:pt>
                <c:pt idx="7">
                  <c:v>60</c:v>
                </c:pt>
                <c:pt idx="9">
                  <c:v>60</c:v>
                </c:pt>
                <c:pt idx="10">
                  <c:v>353</c:v>
                </c:pt>
                <c:pt idx="1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46-4E18-B8F9-B628D1EF2EAA}"/>
            </c:ext>
          </c:extLst>
        </c:ser>
        <c:ser>
          <c:idx val="2"/>
          <c:order val="2"/>
          <c:tx>
            <c:strRef>
              <c:f>'Sub Cat.'!$D$4:$D$5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Cat.'!$A$6:$A$24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 Cat.'!$D$6:$D$24</c:f>
              <c:numCache>
                <c:formatCode>General</c:formatCode>
                <c:ptCount val="18"/>
                <c:pt idx="1">
                  <c:v>40</c:v>
                </c:pt>
                <c:pt idx="2">
                  <c:v>180</c:v>
                </c:pt>
                <c:pt idx="4">
                  <c:v>40</c:v>
                </c:pt>
                <c:pt idx="6">
                  <c:v>140</c:v>
                </c:pt>
                <c:pt idx="8">
                  <c:v>20</c:v>
                </c:pt>
                <c:pt idx="9">
                  <c:v>60</c:v>
                </c:pt>
                <c:pt idx="10">
                  <c:v>694</c:v>
                </c:pt>
                <c:pt idx="11">
                  <c:v>40</c:v>
                </c:pt>
                <c:pt idx="12">
                  <c:v>260</c:v>
                </c:pt>
                <c:pt idx="14">
                  <c:v>60</c:v>
                </c:pt>
                <c:pt idx="15">
                  <c:v>85</c:v>
                </c:pt>
                <c:pt idx="1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46-4E18-B8F9-B628D1EF2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1751384"/>
        <c:axId val="731752040"/>
      </c:barChart>
      <c:catAx>
        <c:axId val="73175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752040"/>
        <c:crosses val="autoZero"/>
        <c:auto val="1"/>
        <c:lblAlgn val="ctr"/>
        <c:lblOffset val="100"/>
        <c:noMultiLvlLbl val="0"/>
      </c:catAx>
      <c:valAx>
        <c:axId val="73175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75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10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6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6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A-4695-B916-FAA9FD090CC2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53</c:v>
                </c:pt>
                <c:pt idx="1">
                  <c:v>52</c:v>
                </c:pt>
                <c:pt idx="2">
                  <c:v>48</c:v>
                </c:pt>
                <c:pt idx="3">
                  <c:v>45</c:v>
                </c:pt>
                <c:pt idx="4">
                  <c:v>44</c:v>
                </c:pt>
                <c:pt idx="5">
                  <c:v>50</c:v>
                </c:pt>
                <c:pt idx="6">
                  <c:v>28</c:v>
                </c:pt>
                <c:pt idx="7">
                  <c:v>40</c:v>
                </c:pt>
                <c:pt idx="8">
                  <c:v>32</c:v>
                </c:pt>
                <c:pt idx="9">
                  <c:v>42</c:v>
                </c:pt>
                <c:pt idx="10">
                  <c:v>23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9A-4695-B916-FAA9FD090CC2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77</c:v>
                </c:pt>
                <c:pt idx="1">
                  <c:v>98</c:v>
                </c:pt>
                <c:pt idx="2">
                  <c:v>83</c:v>
                </c:pt>
                <c:pt idx="3">
                  <c:v>77</c:v>
                </c:pt>
                <c:pt idx="4">
                  <c:v>98</c:v>
                </c:pt>
                <c:pt idx="5">
                  <c:v>80</c:v>
                </c:pt>
                <c:pt idx="6">
                  <c:v>67</c:v>
                </c:pt>
                <c:pt idx="7">
                  <c:v>51</c:v>
                </c:pt>
                <c:pt idx="8">
                  <c:v>48</c:v>
                </c:pt>
                <c:pt idx="9">
                  <c:v>48</c:v>
                </c:pt>
                <c:pt idx="10">
                  <c:v>52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9A-4695-B916-FAA9FD090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4968672"/>
        <c:axId val="734965720"/>
      </c:lineChart>
      <c:catAx>
        <c:axId val="73496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965720"/>
        <c:crosses val="autoZero"/>
        <c:auto val="1"/>
        <c:lblAlgn val="ctr"/>
        <c:lblOffset val="100"/>
        <c:noMultiLvlLbl val="0"/>
      </c:catAx>
      <c:valAx>
        <c:axId val="73496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96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27-4202-BAA7-F62A984B75E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27-4202-BAA7-F62A984B75E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27-4202-BAA7-F62A984B7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619048"/>
        <c:axId val="684617408"/>
      </c:lineChart>
      <c:catAx>
        <c:axId val="68461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617408"/>
        <c:crosses val="autoZero"/>
        <c:auto val="1"/>
        <c:lblAlgn val="ctr"/>
        <c:lblOffset val="100"/>
        <c:noMultiLvlLbl val="0"/>
      </c:catAx>
      <c:valAx>
        <c:axId val="68461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619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0</xdr:row>
      <xdr:rowOff>175260</xdr:rowOff>
    </xdr:from>
    <xdr:to>
      <xdr:col>14</xdr:col>
      <xdr:colOff>411480</xdr:colOff>
      <xdr:row>15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87DD64-67AB-4E42-9F2E-ABF1717B4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3</xdr:row>
      <xdr:rowOff>15240</xdr:rowOff>
    </xdr:from>
    <xdr:to>
      <xdr:col>12</xdr:col>
      <xdr:colOff>807720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C1C83C-9472-4416-8C1B-782480224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129540</xdr:rowOff>
    </xdr:from>
    <xdr:to>
      <xdr:col>14</xdr:col>
      <xdr:colOff>83820</xdr:colOff>
      <xdr:row>17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AD9722-DFFA-4836-BC79-8A2588F11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13</xdr:row>
      <xdr:rowOff>152400</xdr:rowOff>
    </xdr:from>
    <xdr:to>
      <xdr:col>7</xdr:col>
      <xdr:colOff>1059180</xdr:colOff>
      <xdr:row>35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D0642-5567-4039-AD10-5D81E8CA4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iago Hernández Martínez" refreshedDate="43515.506528240738" createdVersion="6" refreshedVersion="6" minRefreshableVersion="3" recordCount="4114" xr:uid="{118C0B13-19DA-4697-9965-7359589737D6}">
  <cacheSource type="worksheet">
    <worksheetSource ref="A1:R4115" sheet="Bas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4:26:00" maxDate="2017-05-03T14:12:00"/>
    </cacheField>
    <cacheField name="launched_at" numFmtId="14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iago Hernández Martínez" refreshedDate="43515.509857638892" createdVersion="6" refreshedVersion="6" minRefreshableVersion="3" recordCount="4114" xr:uid="{5CDA73DE-32FD-4F96-801B-B8916C581264}">
  <cacheSource type="worksheet">
    <worksheetSource ref="A1:T4115" sheet="Bas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4">
      <sharedItems containsSemiMixedTypes="0" containsNonDate="0" containsDate="1" containsString="0" minDate="2009-08-10T14:26:00" maxDate="2017-05-03T14:12:00"/>
    </cacheField>
    <cacheField name="launched_at" numFmtId="14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Year launch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launched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2T22:00:00"/>
    <d v="2015-06-21T19:10: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d v="2017-03-02T09:24:43"/>
    <d v="2017-01-31T09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1:51:23"/>
    <d v="2016-02-05T11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07:21:47"/>
    <d v="2014-07-08T07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15:01:19"/>
    <d v="2015-11-19T15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0:35:00"/>
    <d v="2016-07-12T17:23:2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3T20:44:10"/>
    <d v="2014-06-03T20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4T20:07:47"/>
    <d v="2016-05-25T20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16:00:00"/>
    <d v="2016-04-08T17:40: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6T21:29:04"/>
    <d v="2016-03-17T21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4T20:37:59"/>
    <d v="2014-05-20T20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1T22:00:00"/>
    <d v="2016-07-21T13:41:0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5T22:00:00"/>
    <d v="2014-06-01T12:07:0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15:27:00"/>
    <d v="2016-05-18T11:15: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08:59:00"/>
    <d v="2014-06-17T19:38:0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15:14:00"/>
    <d v="2015-09-09T04:24:1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0:30:00"/>
    <d v="2014-05-01T14:06:5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3:33:42"/>
    <d v="2014-10-05T12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08:00:56"/>
    <d v="2014-08-18T08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4:35:34"/>
    <d v="2015-06-20T14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3:11:52"/>
    <d v="2015-07-15T13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0:03:09"/>
    <d v="2014-08-27T10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2:59:00"/>
    <d v="2014-12-16T16:52:2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0:20:00"/>
    <d v="2015-04-03T13:41:4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4:39:00"/>
    <d v="2015-08-13T14:41:0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8T19:36:01"/>
    <d v="2015-11-09T19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07:22:24"/>
    <d v="2014-07-08T07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5T23:57:13"/>
    <d v="2014-10-16T22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18:08:04"/>
    <d v="2015-11-16T18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1:09:28"/>
    <d v="2014-06-22T11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2:01:55"/>
    <d v="2014-07-22T02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4:00:34"/>
    <d v="2016-01-07T14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2T22:59:00"/>
    <d v="2016-04-01T10:03:3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1:51:41"/>
    <d v="2015-10-09T10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2:43:21"/>
    <d v="2014-07-21T02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7T19:00:00"/>
    <d v="2015-04-04T02:00: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1:22:05"/>
    <d v="2015-03-05T02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1:37:59"/>
    <d v="2015-01-28T11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0T20:22:24"/>
    <d v="2013-04-10T20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17:59:00"/>
    <d v="2014-04-24T20:07:4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8T23:00:00"/>
    <d v="2014-05-30T00:08:0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08:39:14"/>
    <d v="2014-09-05T08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0:20:26"/>
    <d v="2014-11-28T10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2T19:00:00"/>
    <d v="2014-06-12T13:58:0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6T21:22:17"/>
    <d v="2014-08-22T21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09:58:27"/>
    <d v="2016-03-28T09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18:09:34"/>
    <d v="2015-11-15T18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15:40:07"/>
    <d v="2014-10-20T14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07:00:00"/>
    <d v="2015-01-29T07:24:2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d v="2015-10-23T23:14:05"/>
    <d v="2015-09-23T23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2:00:00"/>
    <d v="2014-12-22T13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17:17:17"/>
    <d v="2015-07-11T17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1:50:46"/>
    <d v="2014-06-17T11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17:00:00"/>
    <d v="2014-03-21T08:10: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2:07:01"/>
    <d v="2015-11-25T12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18:15:16"/>
    <d v="2016-05-06T18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1:00:00"/>
    <d v="2015-05-25T08:10: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4:59:22"/>
    <d v="2015-03-26T14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3:52:52"/>
    <d v="2014-10-20T12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16:00:00"/>
    <d v="2015-08-14T00:39:3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2T19:00:00"/>
    <d v="2014-03-03T16:38:3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4:32:37"/>
    <d v="2013-05-15T14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4:11:18"/>
    <d v="2013-02-06T14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7T23:59:00"/>
    <d v="2013-12-04T16:53:3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7T19:26:21"/>
    <d v="2013-06-07T19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0:59:00"/>
    <d v="2014-07-15T14:42:3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15:23:40"/>
    <d v="2016-06-18T15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09:00:04"/>
    <d v="2012-06-15T09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08:39:51"/>
    <d v="2014-01-24T08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1:59:00"/>
    <d v="2011-08-30T23:30: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16:30:45"/>
    <d v="2011-07-06T16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1:30:57"/>
    <d v="2012-03-29T01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4T19:00:00"/>
    <d v="2012-10-25T19:14:4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2T22:59:00"/>
    <d v="2011-02-13T13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06:41:35"/>
    <d v="2015-12-22T06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0:01:12"/>
    <d v="2013-03-24T00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2:35:58"/>
    <d v="2011-10-28T11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0T21:59:00"/>
    <d v="2012-03-28T22:28:3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2:32:01"/>
    <d v="2016-08-22T12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3:38:13"/>
    <d v="2014-03-26T13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09T21:00:56"/>
    <d v="2013-11-04T21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3T22:02:00"/>
    <d v="2012-07-09T22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4:41:01"/>
    <d v="2011-09-09T14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06:30:00"/>
    <d v="2015-02-07T09:46:2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3:11:26"/>
    <d v="2011-04-15T13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2T22:00:37"/>
    <d v="2011-08-23T22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09:20:45"/>
    <d v="2015-10-14T08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2T20:41:00"/>
    <d v="2010-05-24T07:56:4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0:48:51"/>
    <d v="2014-05-27T10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3:03:12"/>
    <d v="2013-05-08T13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2:08:19"/>
    <d v="2011-06-12T02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4:39:24"/>
    <d v="2011-03-17T04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3:00:00"/>
    <d v="2016-12-16T23:46:2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16:00:00"/>
    <d v="2012-06-05T15:35: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2:13:42"/>
    <d v="2014-03-18T12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5T19:07:21"/>
    <d v="2012-01-26T19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7-31T22:00:00"/>
    <d v="2010-05-26T10:54:0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1T22:14:42"/>
    <d v="2011-06-11T22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18:30:00"/>
    <d v="2012-11-01T14:04:3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16:39:59"/>
    <d v="2013-12-23T16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4:04:46"/>
    <d v="2012-10-15T13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3:38:30"/>
    <d v="2012-12-31T13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2T22:08:53"/>
    <d v="2010-11-22T22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4:20:30"/>
    <d v="2014-02-12T14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2T20:00:00"/>
    <d v="2011-03-10T11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3T19:00:00"/>
    <d v="2016-04-25T12:23:4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d v="2012-04-02T13:38:21"/>
    <d v="2012-03-19T13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18:34:47"/>
    <d v="2011-04-02T18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09:42:50"/>
    <d v="2013-04-01T09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5T19:37:10"/>
    <d v="2011-01-26T19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0:59:00"/>
    <d v="2013-10-10T17:47:3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2:59:47"/>
    <d v="2015-05-01T02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2T21:00:00"/>
    <d v="2014-03-19T20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0:00:00"/>
    <d v="2011-07-29T13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1:34:48"/>
    <d v="2011-11-14T01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d v="2012-02-04T12:44:04"/>
    <d v="2012-01-10T12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05:55:55"/>
    <d v="2011-02-21T06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4:00:00"/>
    <d v="2010-03-11T15:02:2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8T20:17:16"/>
    <d v="2011-06-28T20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18:00:00"/>
    <d v="2011-07-14T20:39:4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2T20:11:47"/>
    <d v="2016-09-02T20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05:16:00"/>
    <d v="2015-04-02T11:55: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05:21:47"/>
    <d v="2016-08-11T05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17:00:00"/>
    <d v="2014-09-22T13:46:0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17:17:22"/>
    <d v="2015-04-20T17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18:51:20"/>
    <d v="2016-12-05T18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0T21:00:00"/>
    <d v="2015-05-11T09:08:5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08:59:01"/>
    <d v="2015-03-04T09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0:28:13"/>
    <d v="2016-09-15T00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17:29:43"/>
    <d v="2014-08-31T17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15:16:00"/>
    <d v="2014-05-19T16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d v="2016-07-05T19:00:00"/>
    <d v="2016-06-20T15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15:30:07"/>
    <d v="2014-09-23T14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2:31:00"/>
    <d v="2016-05-01T14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2:00:00"/>
    <d v="2015-08-05T16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4:00:00"/>
    <d v="2014-05-29T04:09:5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05:16:00"/>
    <d v="2015-04-02T04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08:46:33"/>
    <d v="2015-08-23T08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7-31T23:59:00"/>
    <d v="2015-07-01T01:10: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17:06:12"/>
    <d v="2015-07-02T17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19T22:45:32"/>
    <d v="2015-02-17T2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0T22:40:23"/>
    <d v="2015-04-15T22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17:26:18"/>
    <d v="2014-10-26T16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0:55:00"/>
    <d v="2016-07-07T20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2:17:52"/>
    <d v="2015-02-12T13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08:00:52"/>
    <d v="2015-07-15T08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7T19:23:18"/>
    <d v="2016-11-18T19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3:18:00"/>
    <d v="2014-11-26T13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1:45:36"/>
    <d v="2016-01-28T01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3:00:00"/>
    <d v="2014-11-24T23:07:5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5T22:53:02"/>
    <d v="2015-03-26T22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08:13:11"/>
    <d v="2015-04-19T08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2T20:51:40"/>
    <d v="2014-08-23T20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0:04:04"/>
    <d v="2014-10-21T09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08:08:15"/>
    <d v="2015-04-21T08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08:25:35"/>
    <d v="2015-06-13T08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2T21:59:56"/>
    <d v="2014-06-03T21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16:52:52"/>
    <d v="2016-01-27T16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1T20:50:28"/>
    <d v="2014-09-21T20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05:25:45"/>
    <d v="2016-05-24T05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16:54:51"/>
    <d v="2015-06-16T16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1:29:55"/>
    <d v="2014-06-02T11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18:42:00"/>
    <d v="2014-07-14T22:02:3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09-30T19:00:00"/>
    <d v="2015-08-27T18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3:18:21"/>
    <d v="2014-07-21T13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d v="2016-01-12T10:48:44"/>
    <d v="2015-12-13T10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5T20:49:22"/>
    <d v="2016-12-16T20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17:15:35"/>
    <d v="2015-06-05T17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4:02:50"/>
    <d v="2015-02-17T15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07:07:39"/>
    <d v="2014-09-18T07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0:28:00"/>
    <d v="2015-07-31T18:28:0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1T23:20:14"/>
    <d v="2016-06-12T23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3:28:43"/>
    <d v="2015-02-12T04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08:45:08"/>
    <d v="2015-01-29T08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3:12:56"/>
    <d v="2015-03-09T13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3:40:11"/>
    <d v="2014-08-04T13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4:46:39"/>
    <d v="2015-07-06T14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3T19:08:46"/>
    <d v="2015-03-06T2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18:55:45"/>
    <d v="2015-10-27T17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3T20:55:55"/>
    <d v="2016-02-02T20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4:00:00"/>
    <d v="2015-03-04T18:47:2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2:48:15"/>
    <d v="2015-05-23T12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6T19:17:12"/>
    <d v="2016-12-07T19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d v="2014-11-26T15:26:50"/>
    <d v="2014-10-27T14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8-31T22:59:00"/>
    <d v="2014-07-05T13:59:2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d v="2016-08-18T16:52:19"/>
    <d v="2016-07-19T16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15:00:00"/>
    <d v="2017-02-01T14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1:59:00"/>
    <d v="2015-06-27T00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4T23:23:35"/>
    <d v="2014-08-05T23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1:34:37"/>
    <d v="2016-07-05T11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d v="2016-06-16T10:37:26"/>
    <d v="2016-06-06T10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05:35:38"/>
    <d v="2015-08-23T05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4:00:32"/>
    <d v="2014-09-17T14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18:26:06"/>
    <d v="2014-09-29T17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18:55:31"/>
    <d v="2016-01-06T18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1:05:32"/>
    <d v="2015-05-11T11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16:00:00"/>
    <d v="2015-09-12T08:01:3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16:00:00"/>
    <d v="2017-01-06T15:21:4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4:12:02"/>
    <d v="2014-09-05T04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8-31T21:58:22"/>
    <d v="2016-08-01T21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4T21:00:03"/>
    <d v="2014-08-15T21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4:38:49"/>
    <d v="2015-01-19T14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d v="2015-10-08T15:59:00"/>
    <d v="2015-09-08T17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15:21:04"/>
    <d v="2014-11-30T15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09:00:03"/>
    <d v="2016-07-05T09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0:10:22"/>
    <d v="2015-09-01T10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5T19:06:23"/>
    <d v="2016-07-15T19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3T23:43:58"/>
    <d v="2014-12-04T23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3:52:47"/>
    <d v="2014-11-16T03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17:08:55"/>
    <d v="2015-06-10T17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0:00:00"/>
    <d v="2015-09-01T20:33:1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8T22:50:17"/>
    <d v="2015-08-19T22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15:08:40"/>
    <d v="2016-02-16T16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09:06:41"/>
    <d v="2015-07-17T09:15: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0:22:29"/>
    <d v="2015-01-05T10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18:59:00"/>
    <d v="2016-01-06T00:31:2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17:00:37"/>
    <d v="2015-03-03T18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d v="2014-12-28T10:22:29"/>
    <d v="2014-11-27T10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0:04:49"/>
    <d v="2015-03-16T10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1:59:00"/>
    <d v="2016-02-29T02:50: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15:06:00"/>
    <d v="2015-07-10T10:27:1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d v="2015-03-28T14:06:04"/>
    <d v="2015-01-27T15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6T21:39:00"/>
    <d v="2015-01-27T13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1T20:05:00"/>
    <d v="2016-04-21T20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0:38:46"/>
    <d v="2015-05-11T00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17:04:14"/>
    <d v="2016-03-09T18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4:29:00"/>
    <d v="2015-04-12T10:59:0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16:27:21"/>
    <d v="2015-06-09T16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1:28:25"/>
    <d v="2015-04-02T11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17:24:57"/>
    <d v="2016-01-14T17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3:39:11"/>
    <d v="2015-05-05T13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18:00:51"/>
    <d v="2015-12-03T18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4:49:06"/>
    <d v="2015-01-28T14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16:52:52"/>
    <d v="2016-08-30T16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0T19:50:59"/>
    <d v="2015-05-11T19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16:48:17"/>
    <d v="2015-06-09T16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4T19:00:00"/>
    <d v="2015-11-12T21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d v="2016-03-08T08:51:09"/>
    <d v="2016-01-08T08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4:00:00"/>
    <d v="2016-12-09T18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07:00:00"/>
    <d v="2015-10-19T21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2:00:11"/>
    <d v="2013-03-21T12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1:45:04"/>
    <d v="2014-11-06T11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06:49:50"/>
    <d v="2011-11-15T06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1T20:08:24"/>
    <d v="2014-01-22T20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2:06:00"/>
    <d v="2010-02-04T02:45: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5T20:16:25"/>
    <d v="2012-07-16T20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4:43:25"/>
    <d v="2010-10-29T03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5T22:39:00"/>
    <d v="2010-09-09T09:30: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3:35:09"/>
    <d v="2011-11-23T13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2:40:00"/>
    <d v="2010-06-03T17:10: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08:34:51"/>
    <d v="2013-05-07T08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4:00:00"/>
    <d v="2012-04-14T13:54:0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5-31T22:59:00"/>
    <d v="2010-03-29T10:54:1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0:37:15"/>
    <d v="2012-01-16T10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6T21:00:00"/>
    <d v="2015-09-16T17:51:5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06:38:02"/>
    <d v="2011-02-14T07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3:27:47"/>
    <d v="2013-02-14T13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0:02:42"/>
    <d v="2016-04-19T10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7T20:14:26"/>
    <d v="2011-05-18T20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2:42:49"/>
    <d v="2015-03-09T12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4:59:00"/>
    <d v="2010-06-01T13:07:5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09:55:00"/>
    <d v="2012-04-18T16:15: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0:57:08"/>
    <d v="2011-01-12T00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17:54:54"/>
    <d v="2012-08-28T17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09:53:15"/>
    <d v="2012-04-11T09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15:16:00"/>
    <d v="2010-03-30T00:53:5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2T22:51:00"/>
    <d v="2010-01-26T23:11:4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05:51:39"/>
    <d v="2014-05-26T05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6T23:39:38"/>
    <d v="2011-09-22T22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1T23:43:42"/>
    <d v="2017-01-22T23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4T23:00:00"/>
    <d v="2011-04-04T15:47:5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3:00:00"/>
    <d v="2013-12-03T21:24:2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3:49:00"/>
    <d v="2010-02-26T16:36:3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06:57:46"/>
    <d v="2011-06-03T06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1:59:00"/>
    <d v="2012-03-01T16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09T20:46:06"/>
    <d v="2012-10-10T19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7T19:57:54"/>
    <d v="2012-02-27T20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16:23:39"/>
    <d v="2015-04-23T16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1T19:58:59"/>
    <d v="2012-09-11T19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6T21:01:00"/>
    <d v="2017-01-24T00:51:3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09:10:35"/>
    <d v="2014-04-15T09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4:26:00"/>
    <d v="2009-05-16T22:55: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17:00:00"/>
    <d v="2010-01-16T17:04:5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d v="2011-05-31T23:59:00"/>
    <d v="2011-05-12T12:02:2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2:43:00"/>
    <d v="2011-12-27T12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3:08:48"/>
    <d v="2013-08-20T13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3:35:24"/>
    <d v="2013-02-08T14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1T23:00:00"/>
    <d v="2012-10-02T01:40: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5T23:03:13"/>
    <d v="2012-05-21T23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05:57:14"/>
    <d v="2013-10-03T05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2:59:00"/>
    <d v="2010-12-14T03:51:3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4-30T19:01:00"/>
    <d v="2013-04-12T13:27:2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8T22:59:00"/>
    <d v="2011-09-26T14:16:3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1:01:54"/>
    <d v="2014-03-21T11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1:00:00"/>
    <d v="2010-06-13T21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0-31T19:00:00"/>
    <d v="2013-09-01T19:06:4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06:24:43"/>
    <d v="2012-08-13T06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4-30T22:59:00"/>
    <d v="2015-03-26T12:28:2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16:00:00"/>
    <d v="2014-03-11T06:07:2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1:24:20"/>
    <d v="2010-10-18T00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18:02:18"/>
    <d v="2011-03-24T18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1:42:15"/>
    <d v="2013-02-07T12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15:33:58"/>
    <d v="2012-01-25T15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1T20:42:26"/>
    <d v="2012-05-02T20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8-31T21:00:00"/>
    <d v="2012-07-23T21:16:3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0:07:29"/>
    <d v="2012-02-09T10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4:05:33"/>
    <d v="2013-02-28T15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d v="2013-02-07T17:40:01"/>
    <d v="2013-01-08T17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1:40:10"/>
    <d v="2011-01-24T11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3:02:14"/>
    <d v="2012-08-13T13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19T21:00:00"/>
    <d v="2011-10-04T23:23:4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2:59:00"/>
    <d v="2011-11-21T00:16:3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16:03:52"/>
    <d v="2013-03-15T16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0:59:00"/>
    <d v="2010-06-28T00:28:1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4:59:48"/>
    <d v="2013-01-30T14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3:32:14"/>
    <d v="2012-07-23T13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0T23:59:00"/>
    <d v="2014-11-07T17:09:5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1:14:43"/>
    <d v="2013-11-11T11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18:55:51"/>
    <d v="2013-02-24T19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2:59:00"/>
    <d v="2009-11-06T15:07:0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18:00:00"/>
    <d v="2015-11-23T08:13:5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06:43:06"/>
    <d v="2016-10-04T05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08:40:48"/>
    <d v="2016-04-13T08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2:59:00"/>
    <d v="2016-11-23T02:42:4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0:01:48"/>
    <d v="2015-06-29T10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19T23:30:33"/>
    <d v="2016-11-14T23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17:57:00"/>
    <d v="2017-02-09T02:33: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3:00:00"/>
    <d v="2015-02-23T00:38:4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0-31T23:00:00"/>
    <d v="2015-10-01T17:43:0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6T23:00:00"/>
    <d v="2015-10-14T06:12:0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6T22:59:00"/>
    <d v="2013-04-15T07:22:4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08:57:14"/>
    <d v="2016-05-17T08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3:00:00"/>
    <d v="2015-09-16T11:19:3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09:16:31"/>
    <d v="2016-03-08T10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4:00:00"/>
    <d v="2015-04-07T11:22:3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17:00:00"/>
    <d v="2015-04-07T12:41:5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0:18:38"/>
    <d v="2015-10-14T09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3T21:05:08"/>
    <d v="2015-02-11T22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2T20:00:00"/>
    <d v="2016-07-08T13:08:1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3:14:28"/>
    <d v="2015-03-30T13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16:00:00"/>
    <d v="2017-02-06T11:03:2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09-30T22:59:00"/>
    <d v="2014-09-12T16:06:3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3:44:25"/>
    <d v="2016-03-30T13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3T22:00:00"/>
    <d v="2014-10-14T12:42:2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5-31T21:20:00"/>
    <d v="2015-04-17T18:18:1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17:39:50"/>
    <d v="2015-04-20T17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07:00:21"/>
    <d v="2015-09-14T07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07:53:29"/>
    <d v="2015-10-15T06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09:05:16"/>
    <d v="2015-07-22T09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06:58:28"/>
    <d v="2017-01-25T06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0T22:59:00"/>
    <d v="2016-08-03T20:35: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17:09:14"/>
    <d v="2016-02-27T18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7T23:01:08"/>
    <d v="2014-09-07T23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15:00:19"/>
    <d v="2015-10-20T14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3:52:01"/>
    <d v="2016-03-09T14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3:03:14"/>
    <d v="2014-10-31T02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3:16:33"/>
    <d v="2016-02-15T14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0:19:57"/>
    <d v="2015-03-15T00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0:00:00"/>
    <d v="2016-05-17T15:38:4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0:12:00"/>
    <d v="2014-10-22T20:41:3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2T22:11:00"/>
    <d v="2015-06-08T16:33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2T20:01:46"/>
    <d v="2014-10-23T19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7T19:00:00"/>
    <d v="2014-07-17T00:03:1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4:22:00"/>
    <d v="2010-03-18T12:52:1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0T22:59:00"/>
    <d v="2014-05-21T15:37:5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09:33:19"/>
    <d v="2014-01-29T09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4:01:58"/>
    <d v="2012-04-20T14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4-30T23:59:00"/>
    <d v="2013-03-22T08:51:1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08:32:02"/>
    <d v="2015-02-08T09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08:14:29"/>
    <d v="2011-12-16T08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4:05:00"/>
    <d v="2016-12-07T14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3:25:39"/>
    <d v="2012-12-18T13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1:00:00"/>
    <d v="2016-02-25T08:50: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16:53:18"/>
    <d v="2012-06-18T16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16:20:31"/>
    <d v="2011-08-02T16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2:18:00"/>
    <d v="2014-01-18T18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05:51:56"/>
    <d v="2016-07-25T05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2:01:00"/>
    <d v="2015-10-15T01:01:0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18:52:00"/>
    <d v="2016-01-01T08:43:2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1:31:12"/>
    <d v="2012-03-19T11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2:16:32"/>
    <d v="2015-12-29T12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0:00:00"/>
    <d v="2012-06-25T11:45: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2:01:40"/>
    <d v="2012-08-23T12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8T21:49:19"/>
    <d v="2014-04-25T21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3:45:47"/>
    <d v="2014-12-07T13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0:01:41"/>
    <d v="2014-10-22T09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17:49:51"/>
    <d v="2015-07-26T17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1:00:00"/>
    <d v="2015-07-15T11:14:1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7T20:49:40"/>
    <d v="2016-06-27T20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17:59:00"/>
    <d v="2014-02-03T20:30: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7T19:52:52"/>
    <d v="2015-04-17T19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7T19:59:00"/>
    <d v="2011-11-17T20:00: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7T22:00:00"/>
    <d v="2011-08-08T12:12:5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2:00:52"/>
    <d v="2013-09-09T12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3:38:02"/>
    <d v="2016-02-17T14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16:32:00"/>
    <d v="2012-03-22T16:49:2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08:33:26"/>
    <d v="2012-06-22T08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8-31T22:44:00"/>
    <d v="2010-07-20T13:38:0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4:02:06"/>
    <d v="2015-03-15T14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07:00:00"/>
    <d v="2016-11-13T16:01:0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6T22:30:00"/>
    <d v="2014-04-16T10:15: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15:12:50"/>
    <d v="2011-07-08T15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08:56:57"/>
    <d v="2015-10-15T07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2:08:00"/>
    <d v="2011-06-24T02:27:2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18:04:00"/>
    <d v="2014-01-07T10:04:2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5T21:02:19"/>
    <d v="2014-02-03T21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0:59:00"/>
    <d v="2011-04-04T22:53:5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16:54:10"/>
    <d v="2011-09-20T15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3:39:50"/>
    <d v="2013-09-26T12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15:42:24"/>
    <d v="2016-06-22T15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18:33:17"/>
    <d v="2015-04-19T18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0:00:00"/>
    <d v="2013-11-19T23:13:2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2:49:38"/>
    <d v="2012-07-09T12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16:03:31"/>
    <d v="2012-06-19T16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1T20:31:05"/>
    <d v="2013-09-11T20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07:00:00"/>
    <d v="2014-09-22T15:26:4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4:30:31"/>
    <d v="2014-01-09T04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7T23:33:00"/>
    <d v="2013-03-27T18:17:4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1:46:37"/>
    <d v="2015-06-23T01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15:13:07"/>
    <d v="2013-04-30T15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3T23:40:31"/>
    <d v="2014-02-12T00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06:47:36"/>
    <d v="2015-06-22T06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1:14:57"/>
    <d v="2014-08-12T01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17:13:50"/>
    <d v="2013-05-06T17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3:01:39"/>
    <d v="2012-01-26T04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16:40:04"/>
    <d v="2015-09-28T15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2:05:14"/>
    <d v="2016-01-31T12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3:59:00"/>
    <d v="2015-10-08T16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17:00:00"/>
    <d v="2014-05-19T13:24:0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6T23:59:00"/>
    <d v="2009-09-14T16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0T21:34:27"/>
    <d v="2013-08-26T21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15:54:43"/>
    <d v="2016-06-05T15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2:26:21"/>
    <d v="2015-08-22T12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0:07:02"/>
    <d v="2015-08-12T10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16:01:42"/>
    <d v="2013-10-29T15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2:56:20"/>
    <d v="2013-08-14T12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3:41:53"/>
    <d v="2013-07-01T03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2:38:46"/>
    <d v="2016-08-09T02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2:15:58"/>
    <d v="2015-10-19T01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3:16:58"/>
    <d v="2014-10-07T13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17:39:13"/>
    <d v="2016-02-23T18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4:03:16"/>
    <d v="2013-10-03T14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d v="2015-02-19T16:19:43"/>
    <d v="2015-01-20T16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09T19:21:41"/>
    <d v="2014-01-10T19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16:46:01"/>
    <d v="2011-12-17T16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3:02:55"/>
    <d v="2015-05-06T03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3T21:00:20"/>
    <d v="2015-02-01T21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07:19:23"/>
    <d v="2013-02-26T08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3:11:35"/>
    <d v="2014-04-24T13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08:38:05"/>
    <d v="2013-09-17T08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17:43:20"/>
    <d v="2014-01-15T17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2:09:51"/>
    <d v="2013-12-26T12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1:53:35"/>
    <d v="2015-04-13T11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4:47:59"/>
    <d v="2015-02-03T14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08:14:00"/>
    <d v="2014-10-26T12:12:5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6T19:31:00"/>
    <d v="2012-03-02T19:03:4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1T22:59:00"/>
    <d v="2013-09-30T11:40: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3:25:12"/>
    <d v="2014-07-17T13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1:47:40"/>
    <d v="2013-04-14T11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1:22:07"/>
    <d v="2011-09-14T10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5-31T23:00:00"/>
    <d v="2014-04-30T08:01:1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15:19:27"/>
    <d v="2013-05-13T15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09T22:02:21"/>
    <d v="2011-06-10T22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2:02:33"/>
    <d v="2011-07-26T12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15:22:15"/>
    <d v="2016-04-28T15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6T21:52:54"/>
    <d v="2014-06-10T21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17:37:44"/>
    <d v="2012-08-08T17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1:18:54"/>
    <d v="2012-08-14T11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0T22:51:05"/>
    <d v="2012-05-11T23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18:45:24"/>
    <d v="2014-07-07T18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5T23:00:00"/>
    <d v="2013-11-26T23:01:2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1:19:39"/>
    <d v="2014-03-05T12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17:08:38"/>
    <d v="2014-07-24T17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1:45:19"/>
    <d v="2014-08-18T11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2:53:49"/>
    <d v="2017-01-18T02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5T21:04:03"/>
    <d v="2015-04-05T21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d v="2014-06-02T22:59:00"/>
    <d v="2014-04-28T18:24:0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15:02:14"/>
    <d v="2012-03-19T15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15:51:49"/>
    <d v="2015-03-02T16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05:47:15"/>
    <d v="2014-09-22T04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07:00:15"/>
    <d v="2013-07-10T07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1:08:09"/>
    <d v="2012-09-10T11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09:34:00"/>
    <d v="2016-03-18T16:31:3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8T23:44:32"/>
    <d v="2012-11-29T23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18:32:52"/>
    <d v="2015-09-25T17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07:08:19"/>
    <d v="2013-04-17T07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17:37:19"/>
    <d v="2014-05-02T17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0:16:34"/>
    <d v="2016-10-26T09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8T20:18:20"/>
    <d v="2016-12-09T20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06:33:00"/>
    <d v="2011-12-05T06:33:3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d v="2012-08-22T18:14:45"/>
    <d v="2012-07-23T18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18:34:59"/>
    <d v="2015-12-28T18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2T19:50:30"/>
    <d v="2016-08-13T19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2:25:38"/>
    <d v="2015-04-20T12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2T22:00:00"/>
    <d v="2014-06-09T14:56:0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4:51:45"/>
    <d v="2015-06-16T14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17:21:14"/>
    <d v="2013-12-12T17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d v="2014-12-25T00:00:00"/>
    <d v="2014-11-01T19:54:2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3:17:29"/>
    <d v="2011-11-11T13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15:59:00"/>
    <d v="2009-08-18T16:29:2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17:16:00"/>
    <d v="2010-03-10T16:15: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0:37:31"/>
    <d v="2011-06-09T00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07:17:05"/>
    <d v="2012-02-17T08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07:38:23"/>
    <d v="2014-12-18T07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17:36:27"/>
    <d v="2012-02-10T18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4T21:21:26"/>
    <d v="2015-11-09T21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08:15:20"/>
    <d v="2013-07-11T08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18:00:57"/>
    <d v="2012-09-04T18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09:14:00"/>
    <d v="2012-03-26T19:35: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0:09:30"/>
    <d v="2015-05-29T10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2-29T23:13:59"/>
    <d v="2016-01-30T23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1:16:22"/>
    <d v="2013-03-07T02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3:48:47"/>
    <d v="2016-10-06T12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2:00:00"/>
    <d v="2016-07-01T10:41:4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09:44:07"/>
    <d v="2014-07-10T09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06:46:41"/>
    <d v="2015-11-19T06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d v="2015-05-27T13:41:20"/>
    <d v="2015-03-28T13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09:46:01"/>
    <d v="2017-01-03T09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09:46:00"/>
    <d v="2015-08-07T09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4:23:41"/>
    <d v="2012-11-05T04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1:51:01"/>
    <d v="2015-11-10T11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0-31T23:59:00"/>
    <d v="2016-10-02T21:13:3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18:58:45"/>
    <d v="2016-02-29T19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0T22:11:16"/>
    <d v="2015-08-21T22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2:12:49"/>
    <d v="2016-05-02T12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4:37:21"/>
    <d v="2014-07-30T04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2:00:00"/>
    <d v="2015-07-07T09:12:2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1:05:00"/>
    <d v="2017-01-17T23:56:0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d v="2015-06-21T16:20:00"/>
    <d v="2015-05-31T17:05: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0:00:00"/>
    <d v="2016-12-20T19:44:5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3T21:00:00"/>
    <d v="2015-06-02T09:11:0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1:59:00"/>
    <d v="2016-11-01T20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2T19:10:08"/>
    <d v="2016-04-12T19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05:26:05"/>
    <d v="2016-04-22T05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18:00:00"/>
    <d v="2015-09-23T14:27:5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08:05:05"/>
    <d v="2016-12-07T08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3:00:00"/>
    <d v="2015-06-24T03:16:4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4:26:31"/>
    <d v="2015-10-05T13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4:04:23"/>
    <d v="2016-04-13T14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4T20:11:47"/>
    <d v="2016-06-13T20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4:36:46"/>
    <d v="2015-01-05T14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8T20:07:14"/>
    <d v="2015-09-28T20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1:41:56"/>
    <d v="2016-03-04T12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0-31T21:12:42"/>
    <d v="2014-10-01T21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0:46:00"/>
    <d v="2016-06-04T10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0:13:09"/>
    <d v="2015-10-06T09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1:01:55"/>
    <d v="2015-09-02T11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1:42:44"/>
    <d v="2016-01-11T11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16:40:48"/>
    <d v="2015-09-29T16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0:17:02"/>
    <d v="2015-06-08T10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0:00:00"/>
    <d v="2017-01-18T11:17:2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2:53:00"/>
    <d v="2015-06-18T01:37:0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09:48:16"/>
    <d v="2015-11-10T09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3:16:31"/>
    <d v="2014-10-15T12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1:26:12"/>
    <d v="2014-09-19T11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3:29:03"/>
    <d v="2016-05-13T03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d v="2016-01-06T15:38:37"/>
    <d v="2015-12-07T15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18:36:43"/>
    <d v="2016-11-02T17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15:11:45"/>
    <d v="2015-02-22T16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1:47:40"/>
    <d v="2015-11-13T01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3:30:45"/>
    <d v="2014-11-17T13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0:48:33"/>
    <d v="2015-09-21T10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4:20:15"/>
    <d v="2016-11-18T04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6T20:40:47"/>
    <d v="2015-01-17T20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17:37:55"/>
    <d v="2016-02-11T17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3:50:49"/>
    <d v="2015-06-10T13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1:25:33"/>
    <d v="2016-06-14T11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15:13:14"/>
    <d v="2014-12-02T15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06:00:00"/>
    <d v="2015-12-10T17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15:20:12"/>
    <d v="2015-12-02T15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4:09:29"/>
    <d v="2016-01-19T14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6T22:59:00"/>
    <d v="2015-07-07T14:35: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3:11:28"/>
    <d v="2015-10-05T12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7T20:12:00"/>
    <d v="2014-11-19T20:12:1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05:38:27"/>
    <d v="2016-09-19T05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1:37:23"/>
    <d v="2015-05-14T11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05:19:12"/>
    <d v="2015-01-27T06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09:08:22"/>
    <d v="2016-03-21T09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08:53:13"/>
    <d v="2015-08-14T08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15:27:03"/>
    <d v="2014-11-25T15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16:47:47"/>
    <d v="2016-08-23T16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1T19:18:24"/>
    <d v="2015-07-02T19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3:00:00"/>
    <d v="2015-02-20T12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16:31:27"/>
    <d v="2015-02-17T17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1:11:56"/>
    <d v="2015-02-14T12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1-30T19:00:00"/>
    <d v="2015-10-06T04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15:30:07"/>
    <d v="2015-01-16T15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3:10:33"/>
    <d v="2015-03-17T13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4:28:06"/>
    <d v="2016-09-18T13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d v="2015-07-08T09:44:59"/>
    <d v="2015-06-23T09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08:01:00"/>
    <d v="2016-01-08T08:18:5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08:02:10"/>
    <d v="2015-06-22T08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0:34:20"/>
    <d v="2014-11-03T00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0:15:45"/>
    <d v="2015-03-07T11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d v="2016-04-16T13:43:26"/>
    <d v="2016-03-17T13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3T20:40:38"/>
    <d v="2015-03-19T20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16:31:32"/>
    <d v="2016-10-03T16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1:00:00"/>
    <d v="2016-06-24T11:55: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4T19:03:01"/>
    <d v="2014-11-04T19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0:16:00"/>
    <d v="2015-02-12T14:30: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4:09:22"/>
    <d v="2015-03-10T14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15:35:39"/>
    <d v="2014-11-26T15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4:03:35"/>
    <d v="2015-05-19T14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0:20:23"/>
    <d v="2014-07-15T10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7T19:50:56"/>
    <d v="2014-07-28T19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3:35:08"/>
    <d v="2015-07-09T03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0:00:00"/>
    <d v="2015-04-08T10:36:4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15:48:56"/>
    <d v="2015-10-23T14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17:06:20"/>
    <d v="2015-05-16T17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8T20:49:04"/>
    <d v="2015-10-29T19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4:56:26"/>
    <d v="2015-03-23T14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08:27:17"/>
    <d v="2015-11-20T08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1T19:45:46"/>
    <d v="2016-08-02T19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09-30T23:59:00"/>
    <d v="2015-08-31T06:55: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3T20:29:00"/>
    <d v="2016-05-24T20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4T21:55:59"/>
    <d v="2015-08-25T21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4:01:47"/>
    <d v="2017-01-26T04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3:14:03"/>
    <d v="2015-03-24T03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4:26:43"/>
    <d v="2015-11-09T14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1:36:30"/>
    <d v="2014-09-26T10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2:12:18"/>
    <d v="2014-07-11T12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18:42:17"/>
    <d v="2016-06-07T18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3:35:38"/>
    <d v="2016-06-11T13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7T19:13:17"/>
    <d v="2015-04-27T19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18:44:01"/>
    <d v="2015-04-14T18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15:29:37"/>
    <d v="2017-02-24T16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08:22:00"/>
    <d v="2015-07-13T08:25: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18:00:00"/>
    <d v="2016-01-15T02:21:5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1:37:37"/>
    <d v="2014-06-13T11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0:18:28"/>
    <d v="2016-04-14T10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0:10:00"/>
    <d v="2015-08-07T09:52:0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3:32:09"/>
    <d v="2016-04-29T13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1:49:25"/>
    <d v="2015-10-26T10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18:00:00"/>
    <d v="2016-05-17T02:11:0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17:17:09"/>
    <d v="2015-01-27T17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1T21:12:42"/>
    <d v="2015-03-12T21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05:47:00"/>
    <d v="2015-05-07T05:55: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18:04:00"/>
    <d v="2017-01-27T18:05: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d v="2017-03-25T08:14:22"/>
    <d v="2017-01-24T09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08:59:55"/>
    <d v="2014-08-14T08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18:00:00"/>
    <d v="2016-11-09T05:05: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08:40:48"/>
    <d v="2015-07-14T08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0:37:54"/>
    <d v="2015-07-14T10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0:24:35"/>
    <d v="2015-04-06T10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8T20:00:00"/>
    <d v="2014-09-16T10:58:5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1T19:37:54"/>
    <d v="2016-07-12T19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15:27:47"/>
    <d v="2014-07-12T15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2:25:49"/>
    <d v="2016-02-16T13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d v="2014-10-14T11:38:28"/>
    <d v="2014-09-09T11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16:53:33"/>
    <d v="2014-08-26T16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8T20:53:04"/>
    <d v="2014-10-19T19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2T19:25:11"/>
    <d v="2014-11-12T19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2:34:10"/>
    <d v="2016-11-01T11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09:50:40"/>
    <d v="2015-07-14T09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17:58:33"/>
    <d v="2015-06-08T17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16:58:32"/>
    <d v="2015-02-10T17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3:18:39"/>
    <d v="2016-02-17T14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15:17:52"/>
    <d v="2015-11-23T15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3:00:00"/>
    <d v="2015-06-23T22:51:2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d v="2015-08-23T09:14:55"/>
    <d v="2015-07-24T09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3:47:59"/>
    <d v="2014-10-10T12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0:29:19"/>
    <d v="2016-09-23T10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05:30:47"/>
    <d v="2014-12-17T05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15:14:16"/>
    <d v="2015-06-18T15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0:59:35"/>
    <d v="2015-03-14T10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2:04:21"/>
    <d v="2016-11-14T12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4:58:18"/>
    <d v="2014-07-18T14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3:57:43"/>
    <d v="2016-09-19T03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4:57:02"/>
    <d v="2015-03-27T14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0:00:58"/>
    <d v="2016-06-06T10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3:10:00"/>
    <d v="2016-05-16T12:02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3T23:00:00"/>
    <d v="2014-12-11T11:37:3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4-12-31T23:59:00"/>
    <d v="2014-12-01T00:16:0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15:10:17"/>
    <d v="2014-07-18T15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1T21:47:07"/>
    <d v="2014-06-12T21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1:59:00"/>
    <d v="2014-12-02T17:20: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3:26:21"/>
    <d v="2015-01-08T13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4:41:35"/>
    <d v="2016-05-14T04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4:02:18"/>
    <d v="2016-04-21T04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1:41:49"/>
    <d v="2016-07-05T11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07:02:11"/>
    <d v="2014-08-13T07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4:20:04"/>
    <d v="2016-09-26T14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2:22:02"/>
    <d v="2017-02-12T13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16:36:04"/>
    <d v="2016-09-21T16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4T22:00:00"/>
    <d v="2014-06-19T06:21:3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15:47:52"/>
    <d v="2014-11-28T15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1:09:30"/>
    <d v="2015-07-04T11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3:00:53"/>
    <d v="2016-12-07T13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4T21:30:53"/>
    <d v="2015-09-14T21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7T23:59:00"/>
    <d v="2016-11-01T11:01:3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1:00:00"/>
    <d v="2016-07-28T10:14:0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6-30T19:40:46"/>
    <d v="2015-06-02T19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4:01:03"/>
    <d v="2016-11-22T04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4:23:47"/>
    <d v="2015-03-31T14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0:55:59"/>
    <d v="2017-01-02T10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07:30:20"/>
    <d v="2014-10-01T07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d v="2014-07-25T17:15:02"/>
    <d v="2014-06-25T17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07:33:09"/>
    <d v="2016-01-19T07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7T21:00:00"/>
    <d v="2014-08-15T17:20: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1:00:00"/>
    <d v="2013-10-16T06:39:0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1:31:21"/>
    <d v="2016-12-11T11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0:54:40"/>
    <d v="2014-06-23T10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3:26:27"/>
    <d v="2016-10-25T12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18:32:00"/>
    <d v="2016-12-07T17:49:0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19T23:37:48"/>
    <d v="2016-12-21T23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06:47:58"/>
    <d v="2016-12-22T06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3:39:00"/>
    <d v="2016-11-02T18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0:55:27"/>
    <d v="2016-11-22T10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08:56:40"/>
    <d v="2014-07-15T08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4T19:59:19"/>
    <d v="2014-11-04T19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19T19:44:00"/>
    <d v="2014-07-17T18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07:01:08"/>
    <d v="2016-11-04T06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1:20:32"/>
    <d v="2016-01-15T11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07:42:12"/>
    <d v="2016-05-06T07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3:54:42"/>
    <d v="2016-12-30T13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4T22:10:40"/>
    <d v="2015-09-25T21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1-30T19:00:00"/>
    <d v="2014-10-28T10:48:2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d v="2014-09-05T15:30:02"/>
    <d v="2014-08-06T15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0:59:00"/>
    <d v="2017-01-17T15:17:2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2T19:57:56"/>
    <d v="2016-02-08T19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0:34:51"/>
    <d v="2012-01-01T10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08:43:27"/>
    <d v="2014-06-17T08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3:19:38"/>
    <d v="2012-03-09T14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29T22:59:00"/>
    <d v="2015-06-29T14:35: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0:19:23"/>
    <d v="2011-05-31T10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0:01:52"/>
    <d v="2015-11-13T10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1T20:01:27"/>
    <d v="2013-03-12T20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16:20:00"/>
    <d v="2012-12-03T19:29:0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15:05:57"/>
    <d v="2011-07-07T15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8T23:27:41"/>
    <d v="2012-07-20T23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2:53:11"/>
    <d v="2011-11-07T12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1:00:00"/>
    <d v="2011-12-02T14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05:11:01"/>
    <d v="2013-07-31T05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05:04:52"/>
    <d v="2013-11-20T05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0:00:00"/>
    <d v="2015-04-07T22:57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3T19:39:00"/>
    <d v="2014-11-02T19:42:2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0T23:59:00"/>
    <d v="2013-11-01T12:37:2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15:00:00"/>
    <d v="2014-01-28T01:36:2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1-30T23:59:00"/>
    <d v="2014-10-31T09:29:5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07:03:49"/>
    <d v="2014-07-09T07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0T22:31:22"/>
    <d v="2015-06-06T22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0:33:26"/>
    <d v="2013-05-07T10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16:01:52"/>
    <d v="2014-02-19T17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16:00:00"/>
    <d v="2012-03-22T12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17:58:23"/>
    <d v="2012-11-13T17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08:44:05"/>
    <d v="2013-04-03T08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2T22:59:00"/>
    <d v="2012-09-04T20:01:4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05:54:00"/>
    <d v="2014-12-15T08:10: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15:19:26"/>
    <d v="2014-07-11T15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17:35:30"/>
    <d v="2016-12-29T17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16:04:32"/>
    <d v="2013-01-25T16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0:07:55"/>
    <d v="2011-06-19T10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06:00:00"/>
    <d v="2016-09-26T05:06:5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09:09:51"/>
    <d v="2015-01-15T09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2:58:41"/>
    <d v="2012-12-06T12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19T19:41:00"/>
    <d v="2013-04-19T09:31:1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2:24:19"/>
    <d v="2011-02-16T13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5T20:18:34"/>
    <d v="2012-11-21T20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15:04:28"/>
    <d v="2010-09-08T15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2:55:39"/>
    <d v="2014-05-30T02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4:20:13"/>
    <d v="2016-10-27T13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3:02:06"/>
    <d v="2014-01-03T13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1:00:00"/>
    <d v="2016-11-16T15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05:43:28"/>
    <d v="2013-07-16T05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09T23:09:21"/>
    <d v="2015-08-10T23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08:01:24"/>
    <d v="2014-09-19T08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3:48:03"/>
    <d v="2015-01-17T13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0T22:26:50"/>
    <d v="2015-04-20T22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5T23:58:10"/>
    <d v="2013-11-15T23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18:54:54"/>
    <d v="2013-11-26T18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18:59:29"/>
    <d v="2013-01-15T18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4:46:42"/>
    <d v="2015-12-11T14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0-31T22:59:00"/>
    <d v="2009-09-11T20:21:5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18:01:00"/>
    <d v="2015-04-06T12:39:4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3:43:38"/>
    <d v="2014-01-24T13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5T20:26:35"/>
    <d v="2011-11-15T20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0:00:00"/>
    <d v="2015-09-03T11:27:2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18:32:57"/>
    <d v="2013-07-01T18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1:51:20"/>
    <d v="2014-03-31T11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4T23:00:00"/>
    <d v="2010-09-15T11:25: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1:10:25"/>
    <d v="2011-04-03T11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7T19:01:14"/>
    <d v="2013-05-08T19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3:11:42"/>
    <d v="2012-07-26T13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17:00:00"/>
    <d v="2012-03-19T13:34:0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6T21:35:19"/>
    <d v="2014-02-04T22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09:15:15"/>
    <d v="2013-01-29T09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0:47:00"/>
    <d v="2012-03-14T20:20: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0:03:46"/>
    <d v="2013-10-02T10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6T22:59:00"/>
    <d v="2012-05-29T19:09:4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2:59:00"/>
    <d v="2013-01-02T23:28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1-31T20:08:59"/>
    <d v="2013-01-01T20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0:59:00"/>
    <d v="2013-10-10T13:44:0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16:58:03"/>
    <d v="2013-10-08T15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2T23:59:00"/>
    <d v="2013-06-17T12:47:2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2:06:00"/>
    <d v="2011-07-11T21:45: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6T23:59:00"/>
    <d v="2012-02-24T09:42:4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16:10:00"/>
    <d v="2013-08-16T16:11:2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8T23:00:00"/>
    <d v="2012-03-28T18:51:2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09:09:47"/>
    <d v="2014-08-31T09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1:00:46"/>
    <d v="2012-03-28T11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05:24:14"/>
    <d v="2014-08-12T05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4:05:20"/>
    <d v="2011-06-01T14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6T23:05:00"/>
    <d v="2012-08-01T19:32:0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8T20:00:00"/>
    <d v="2011-05-02T17:47:5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2T22:59:00"/>
    <d v="2011-07-05T21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18:00:00"/>
    <d v="2011-05-27T14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d v="2011-09-07T11:35:39"/>
    <d v="2011-08-08T11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2-28T21:00:00"/>
    <d v="2017-01-24T10:05: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1T23:59:00"/>
    <d v="2014-11-18T21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15:00:30"/>
    <d v="2013-12-20T15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8-31T20:21:02"/>
    <d v="2012-08-01T20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1:52:00"/>
    <d v="2013-06-18T10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08:58:00"/>
    <d v="2013-01-07T19:25: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18:02:45"/>
    <d v="2012-06-20T18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3:04:00"/>
    <d v="2011-05-16T12:50: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17:01:43"/>
    <d v="2014-10-02T17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1:30:00"/>
    <d v="2013-03-08T15:54:0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0T23:59:00"/>
    <d v="2012-01-17T09:23:3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2:01:00"/>
    <d v="2012-07-30T16:11:2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d v="2013-12-20T23:44:00"/>
    <d v="2013-12-11T18:57:3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0:00:00"/>
    <d v="2014-05-09T15:12:2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3T23:01:00"/>
    <d v="2015-03-30T17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17:44:10"/>
    <d v="2012-09-05T17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17:20:52"/>
    <d v="2015-02-20T18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1:59:00"/>
    <d v="2010-03-13T00:48:3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2:21:24"/>
    <d v="2012-10-04T02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18:55:30"/>
    <d v="2012-03-04T19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4:49:00"/>
    <d v="2012-01-19T06:21:4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1:24:00"/>
    <d v="2012-06-12T20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4:14:00"/>
    <d v="2016-05-14T14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06:37:05"/>
    <d v="2013-02-20T07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0:31:34"/>
    <d v="2012-03-28T10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3:13:00"/>
    <d v="2011-11-22T11:12:1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d v="2014-04-19T16:04:35"/>
    <d v="2014-03-20T16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6-30T22:59:00"/>
    <d v="2013-05-28T14:44:5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8T22:00:00"/>
    <d v="2012-04-06T05:59:1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d v="2013-10-06T20:21:58"/>
    <d v="2013-09-06T20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18:57:42"/>
    <d v="2014-04-01T18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16:33:05"/>
    <d v="2011-12-18T16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3:19:16"/>
    <d v="2012-08-23T13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0:26:27"/>
    <d v="2016-08-25T00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16:07:43"/>
    <d v="2014-10-11T15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3T22:59:00"/>
    <d v="2013-09-09T09:13:0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3:00:00"/>
    <d v="2016-11-21T01:11:2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0-31T23:59:00"/>
    <d v="2014-09-23T11:25: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4T22:59:00"/>
    <d v="2016-07-26T23:56:3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09:00:00"/>
    <d v="2014-02-24T04:24:1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d v="2015-07-10T14:09:36"/>
    <d v="2015-06-10T14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4:00:33"/>
    <d v="2015-03-15T14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5T21:34:24"/>
    <d v="2015-02-15T22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4T23:59:00"/>
    <d v="2016-03-23T14:51:5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4:45:00"/>
    <d v="2016-06-01T16:07:3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16:00:00"/>
    <d v="2016-10-13T14:19:5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4:58:29"/>
    <d v="2015-01-17T14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0:05:46"/>
    <d v="2016-11-28T00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3T22:00:17"/>
    <d v="2016-06-23T22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4:00:00"/>
    <d v="2016-08-27T02:29:1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09:57:11"/>
    <d v="2015-10-14T08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17:59:00"/>
    <d v="2015-03-16T12:53:3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3T19:00:00"/>
    <d v="2015-05-04T14:41:0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07:35:13"/>
    <d v="2013-10-23T06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18:10:04"/>
    <d v="2016-08-17T18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09:19:08"/>
    <d v="2013-10-12T08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1T21:49:26"/>
    <d v="2012-01-12T21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4:59:00"/>
    <d v="2013-09-23T21:33:5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3:33:17"/>
    <d v="2012-11-17T13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0:10:00"/>
    <d v="2015-01-21T10:18:3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1-30T23:59:00"/>
    <d v="2009-10-01T21:31:4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6T19:39:58"/>
    <d v="2013-12-07T19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4:17:37"/>
    <d v="2013-03-09T15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8-31T19:32:03"/>
    <d v="2013-08-01T19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09:28:15"/>
    <d v="2013-10-30T08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4:48:47"/>
    <d v="2011-01-24T14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0:00:40"/>
    <d v="2012-10-01T23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09:00:34"/>
    <d v="2013-04-04T09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2:22:11"/>
    <d v="2015-09-01T12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d v="2013-02-04T06:55:27"/>
    <d v="2013-01-02T06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3:56:00"/>
    <d v="2013-11-19T13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0:35:24"/>
    <d v="2010-11-23T00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4:55:05"/>
    <d v="2012-05-08T14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2:42:18"/>
    <d v="2012-09-27T02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1:01:26"/>
    <d v="2011-11-30T01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15:39:10"/>
    <d v="2011-08-04T15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17:27:15"/>
    <d v="2016-01-02T17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1T21:31:00"/>
    <d v="2012-03-13T14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17:35:11"/>
    <d v="2016-12-09T17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15:53:33"/>
    <d v="2016-08-21T15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18:00:55"/>
    <d v="2012-04-27T18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1:00:00"/>
    <d v="2011-07-27T13:04:4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3:49:03"/>
    <d v="2014-09-05T13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2:46:19"/>
    <d v="2013-10-22T11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0T19:45:30"/>
    <d v="2014-07-21T19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7-31T23:00:00"/>
    <d v="2010-05-05T23:48:0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15:32:43"/>
    <d v="2015-03-02T16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18:33:30"/>
    <d v="2016-05-06T18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4T22:03:49"/>
    <d v="2010-09-09T22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7T23:00:00"/>
    <d v="2015-08-02T15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2:31:48"/>
    <d v="2012-10-29T11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3:11:50"/>
    <d v="2011-12-01T13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7T21:22:42"/>
    <d v="2011-04-12T21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4:23:22"/>
    <d v="2016-02-29T15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4:11:00"/>
    <d v="2010-04-23T14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0:30:00"/>
    <d v="2014-07-09T18:10: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2T21:25:00"/>
    <d v="2012-08-28T14:06:2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2T20:55:37"/>
    <d v="2015-12-03T20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0:45:26"/>
    <d v="2010-11-25T00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2T22:33:10"/>
    <d v="2014-02-10T2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0T23:37:03"/>
    <d v="2011-08-11T23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6T23:59:00"/>
    <d v="2010-06-11T14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2T23:00:00"/>
    <d v="2012-06-21T11:34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08:05:19"/>
    <d v="2017-01-02T08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3T19:07:25"/>
    <d v="2014-01-02T19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0T22:37:27"/>
    <d v="2012-10-11T21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4T22:20:19"/>
    <d v="2012-04-04T22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3:19:07"/>
    <d v="2012-07-26T13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2-29T23:59:00"/>
    <d v="2012-01-29T11:18:3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0:00:00"/>
    <d v="2010-09-13T15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3T21:30:00"/>
    <d v="2014-06-12T17:38:5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17:59:21"/>
    <d v="2014-11-01T16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0:24:05"/>
    <d v="2012-11-14T10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2:07:02"/>
    <d v="2013-10-15T11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0:06:16"/>
    <d v="2011-10-30T23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07:43:13"/>
    <d v="2014-08-27T07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1T19:02:03"/>
    <d v="2014-10-22T18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17:37:49"/>
    <d v="2013-01-14T17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17:08:31"/>
    <d v="2013-10-28T16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17:40:00"/>
    <d v="2010-06-08T19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4:44:55"/>
    <d v="2012-04-14T14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7T19:00:00"/>
    <d v="2012-09-28T15:41:5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8T23:42:49"/>
    <d v="2012-03-10T00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16:32:00"/>
    <d v="2010-05-14T16:58:2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17:00:00"/>
    <d v="2014-02-10T03:38:2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17:15:45"/>
    <d v="2013-02-05T18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1T23:03:29"/>
    <d v="2014-03-12T23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1:00:00"/>
    <d v="2014-04-04T12:41:2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3:00:29"/>
    <d v="2015-12-30T03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15:00:00"/>
    <d v="2011-12-05T19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15:09:17"/>
    <d v="2013-10-04T14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06:30:48"/>
    <d v="2012-08-03T06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4:58:00"/>
    <d v="2013-05-22T13:18:5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0T19:12:06"/>
    <d v="2015-06-26T19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09T21:19:05"/>
    <d v="2017-01-10T21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15:14:20"/>
    <d v="2016-01-13T15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2:01:45"/>
    <d v="2016-10-30T11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09:00:00"/>
    <d v="2016-03-15T09:00: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18:59:00"/>
    <d v="2016-12-28T15:57:0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3:00:48"/>
    <d v="2016-08-10T13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3:45:06"/>
    <d v="2016-05-01T13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4:52:44"/>
    <d v="2016-02-11T14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0T20:02:56"/>
    <d v="2015-12-22T20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3:01:01"/>
    <d v="2015-12-18T13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d v="2016-06-04T10:41:12"/>
    <d v="2016-04-20T10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0:43:32"/>
    <d v="2016-10-19T09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4T22:56:39"/>
    <d v="2014-12-25T22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15:00:39"/>
    <d v="2015-07-09T15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2:05:00"/>
    <d v="2016-08-04T02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15:55:59"/>
    <d v="2015-02-25T16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09:15:33"/>
    <d v="2016-10-17T08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09T23:59:00"/>
    <d v="2015-03-19T14:16:0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8T23:11:05"/>
    <d v="2014-12-19T23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09:02:35"/>
    <d v="2017-01-31T10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4:00:00"/>
    <d v="2017-01-05T11:38:5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2:05:53"/>
    <d v="2016-01-04T12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0:15:19"/>
    <d v="2016-09-12T10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0:05:19"/>
    <d v="2015-07-23T10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5T22:59:00"/>
    <d v="2016-09-23T19:24:0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0:15:32"/>
    <d v="2016-09-06T10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0:06:14"/>
    <d v="2016-02-22T01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15:20:34"/>
    <d v="2014-07-16T15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2:16:47"/>
    <d v="2017-01-07T02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2T23:59:00"/>
    <d v="2016-12-17T00:17:3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2:01:00"/>
    <d v="2015-04-17T12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1:59:00"/>
    <d v="2014-08-05T15:46:3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8T20:21:33"/>
    <d v="2015-09-09T19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1:59:16"/>
    <d v="2016-02-24T12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1:43:05"/>
    <d v="2016-04-29T11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3T20:24:57"/>
    <d v="2015-06-29T20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17:36:37"/>
    <d v="2016-01-22T17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2:25:01"/>
    <d v="2016-01-26T02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3:59:00"/>
    <d v="2016-05-16T05:00: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17:42:02"/>
    <d v="2014-10-16T16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17:43:42"/>
    <d v="2014-07-10T17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3:04:46"/>
    <d v="2016-09-02T13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15:54:00"/>
    <d v="2016-07-23T11:01:2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7T20:46:48"/>
    <d v="2015-02-25T21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18:00:00"/>
    <d v="2015-12-01T18:13:3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09T19:00:00"/>
    <d v="2015-11-16T13:25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2:04:10"/>
    <d v="2014-05-14T02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3:33:45"/>
    <d v="2016-09-01T03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d v="2016-09-28T17:24:55"/>
    <d v="2016-08-29T17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3:49:24"/>
    <d v="2014-08-04T13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3:51:00"/>
    <d v="2016-06-17T13:09:4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16:11:59"/>
    <d v="2016-03-08T17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0:00:00"/>
    <d v="2016-10-09T18:09:2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17:59:00"/>
    <d v="2014-10-09T01:18:5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1:00:00"/>
    <d v="2014-11-04T17:34:4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0:27:00"/>
    <d v="2014-06-27T15:47:4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7T22:28:17"/>
    <d v="2014-10-28T21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0:03:21"/>
    <d v="2015-10-04T23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3:02:00"/>
    <d v="2014-10-14T02:11:3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4T19:26:00"/>
    <d v="2017-01-13T20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2:16:53"/>
    <d v="2016-12-16T12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0:59:00"/>
    <d v="2015-11-17T11:25: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1:01:01"/>
    <d v="2017-02-14T12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2:00:27"/>
    <d v="2016-01-19T12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09:59:43"/>
    <d v="2015-09-29T09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2:11:00"/>
    <d v="2014-12-03T19:57:5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0:00:23"/>
    <d v="2016-11-02T09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4:25:15"/>
    <d v="2016-11-28T14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09:30:46"/>
    <d v="2016-05-20T09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4T21:59:00"/>
    <d v="2016-07-10T14:54:2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16:33:15"/>
    <d v="2014-11-03T16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05:34:12"/>
    <d v="2016-12-10T05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15:00:00"/>
    <d v="2015-12-01T15:00: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4-12-31T19:03:35"/>
    <d v="2014-11-11T19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17:04:55"/>
    <d v="2015-10-26T16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6T20:34:16"/>
    <d v="2016-02-21T21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2:12:15"/>
    <d v="2015-10-12T11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06:48:53"/>
    <d v="2016-06-14T06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18:22:29"/>
    <d v="2015-01-05T18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1T19:47:00"/>
    <d v="2015-05-02T20:40: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6T23:00:00"/>
    <d v="2015-09-24T01:02:5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0:31:17"/>
    <d v="2015-04-17T10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17:04:21"/>
    <d v="2015-05-21T17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08:56:03"/>
    <d v="2016-01-01T08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4:00:37"/>
    <d v="2015-02-14T15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3:46:56"/>
    <d v="2016-02-26T04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2T19:49:07"/>
    <d v="2014-09-22T19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15:00:00"/>
    <d v="2017-01-20T10:03:2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16:59:00"/>
    <d v="2015-02-09T12:05: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06:35:49"/>
    <d v="2016-08-29T06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3:20:10"/>
    <d v="2015-11-16T13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1:00:25"/>
    <d v="2016-05-24T11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2:34:40"/>
    <d v="2016-11-14T12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4T22:59:00"/>
    <d v="2016-07-03T23:00: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0:23:40"/>
    <d v="2015-01-12T10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3:00:00"/>
    <d v="2012-12-06T05:46:3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0:00:00"/>
    <d v="2015-04-25T14:44:2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8T23:33:43"/>
    <d v="2016-02-18T00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2:59:00"/>
    <d v="2016-11-17T21:37:2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2:00:09"/>
    <d v="2016-07-28T12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0T20:26:32"/>
    <d v="2014-07-10T20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05:00:00"/>
    <d v="2014-07-31T11:42:2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1:04:15"/>
    <d v="2015-04-20T01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15:27:00"/>
    <d v="2015-01-07T17:13:2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15:59:10"/>
    <d v="2014-07-24T15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15:26:00"/>
    <d v="2015-11-11T15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15:38:35"/>
    <d v="2014-10-06T14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4T20:16:29"/>
    <d v="2016-08-15T20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d v="2016-02-12T05:20:45"/>
    <d v="2016-01-13T05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4:07:57"/>
    <d v="2015-08-15T14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6T19:20:25"/>
    <d v="2014-07-29T19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15:09:00"/>
    <d v="2016-04-23T14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5T23:08:52"/>
    <d v="2017-02-08T23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17:00:00"/>
    <d v="2014-07-11T15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18:49:05"/>
    <d v="2016-02-06T18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1:16:17"/>
    <d v="2015-02-23T12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16:54:43"/>
    <d v="2016-11-04T15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5T19:00:00"/>
    <d v="2015-02-12T16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d v="2015-03-13T12:57:36"/>
    <d v="2015-02-11T13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16:54:53"/>
    <d v="2015-03-16T16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1T20:00:00"/>
    <d v="2016-03-03T01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d v="2016-07-12T14:22:21"/>
    <d v="2016-07-05T14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0T19:44:22"/>
    <d v="2016-07-31T19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0:28:23"/>
    <d v="2013-05-23T00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4:08:42"/>
    <d v="2014-01-22T04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18:06:22"/>
    <d v="2013-06-20T18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15:32:11"/>
    <d v="2013-11-21T15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2:54:24"/>
    <d v="2016-03-11T03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1:30:59"/>
    <d v="2013-10-25T00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09-30T19:17:02"/>
    <d v="2012-09-10T19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4:04:53"/>
    <d v="2015-10-18T13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4:58:17"/>
    <d v="2014-01-06T14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18:09:01"/>
    <d v="2011-09-16T18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3T23:09:05"/>
    <d v="2013-12-04T23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16:41:56"/>
    <d v="2012-04-06T16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4:04:10"/>
    <d v="2014-07-18T04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3T23:00:11"/>
    <d v="2015-12-14T23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1T23:42:01"/>
    <d v="2011-06-06T23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08:35:36"/>
    <d v="2016-04-19T08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0T22:18:53"/>
    <d v="2014-04-10T22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17:14:52"/>
    <d v="2014-12-29T17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16:44:48"/>
    <d v="2012-07-11T16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0:49:43"/>
    <d v="2014-06-03T10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d v="2014-08-08T16:53:24"/>
    <d v="2014-07-09T16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0:06:15"/>
    <d v="2016-02-13T11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d v="2014-08-24T15:48:11"/>
    <d v="2014-07-25T15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2:08:07"/>
    <d v="2014-05-16T12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4:11:07"/>
    <d v="2014-03-25T14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5T23:32:55"/>
    <d v="2015-05-26T23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8T23:27:33"/>
    <d v="2015-04-28T23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3:41:12"/>
    <d v="2016-03-11T14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5T19:37:18"/>
    <d v="2012-12-06T19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18:22:17"/>
    <d v="2016-01-27T18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2:07:13"/>
    <d v="2011-09-09T12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07:53:40"/>
    <d v="2013-07-31T07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3T22:30:00"/>
    <d v="2014-09-03T07:25: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4:01:17"/>
    <d v="2014-01-21T14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3:18:15"/>
    <d v="2014-03-14T13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15:04:28"/>
    <d v="2015-04-13T15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3T21:39:31"/>
    <d v="2016-01-14T21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3:12:00"/>
    <d v="2016-06-17T13:32:1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0:59:00"/>
    <d v="2013-10-29T20:05: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0:19:50"/>
    <d v="2016-04-19T00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4:50:21"/>
    <d v="2014-05-12T04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3T21:15:27"/>
    <d v="2014-02-21T22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1:46:15"/>
    <d v="2012-03-05T12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15:40:24"/>
    <d v="2014-06-23T15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09:17:15"/>
    <d v="2012-02-13T10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4:03:10"/>
    <d v="2016-10-19T13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17:23:42"/>
    <d v="2012-11-07T17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7T23:53:10"/>
    <d v="2015-12-08T23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3:30:00"/>
    <d v="2014-11-20T13:13:3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18:27:00"/>
    <d v="2014-07-15T18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3:18:07"/>
    <d v="2013-09-09T03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0:41:35"/>
    <d v="2016-02-29T11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15:20:08"/>
    <d v="2012-04-10T15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09:21:53"/>
    <d v="2015-11-25T09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4T21:59:39"/>
    <d v="2014-03-05T22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4:01:04"/>
    <d v="2014-03-24T14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15:56:40"/>
    <d v="2011-09-13T15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16:25:16"/>
    <d v="2016-02-12T17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1:53:45"/>
    <d v="2013-05-16T11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07:34:08"/>
    <d v="2014-03-20T07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1:00:51"/>
    <d v="2015-03-31T11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09:58:50"/>
    <d v="2015-07-27T09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2:51:34"/>
    <d v="2016-06-14T02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16:30:00"/>
    <d v="2014-10-14T15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d v="2014-08-07T10:35:17"/>
    <d v="2014-07-08T10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1:21:33"/>
    <d v="2016-05-06T01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5T19:55:00"/>
    <d v="2014-09-26T18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16:47:48"/>
    <d v="2015-11-24T16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6-12-31T21:46:11"/>
    <d v="2016-12-01T21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4:46:21"/>
    <d v="2014-07-01T04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8T23:33:00"/>
    <d v="2014-11-15T01:50: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18:44:54"/>
    <d v="2016-07-07T18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1:07:09"/>
    <d v="2015-11-19T11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4:40:21"/>
    <d v="2016-03-24T14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16:45:31"/>
    <d v="2017-01-01T16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3:20:26"/>
    <d v="2014-12-02T03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06:05:21"/>
    <d v="2015-07-07T06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d v="2015-07-09T11:47:30"/>
    <d v="2015-06-09T11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6T19:08:47"/>
    <d v="2015-01-17T19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6T23:38:46"/>
    <d v="2015-11-16T23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8T23:22:00"/>
    <d v="2015-03-29T23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2:56:32"/>
    <d v="2014-08-03T12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17:52:53"/>
    <d v="2014-03-25T17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18:19:43"/>
    <d v="2014-08-20T18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0:06:21"/>
    <d v="2016-10-31T23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2:02:46"/>
    <d v="2016-05-17T12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17:54:35"/>
    <d v="2015-11-09T17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6T21:27:43"/>
    <d v="2015-08-07T21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d v="2015-05-15T12:01:52"/>
    <d v="2015-04-15T12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2:08:25"/>
    <d v="2015-05-19T12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5T21:36:46"/>
    <d v="2015-08-06T21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3:20:08"/>
    <d v="2014-07-15T13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3T20:42:42"/>
    <d v="2015-01-24T20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1:04:40"/>
    <d v="2014-10-06T10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8T21:12:08"/>
    <d v="2014-11-08T21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0:45:00"/>
    <d v="2015-05-30T12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7T21:43:06"/>
    <d v="2015-02-25T22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0:06:29"/>
    <d v="2015-04-28T10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1:24:24"/>
    <d v="2014-08-25T11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2:22:00"/>
    <d v="2014-07-10T12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2:23:02"/>
    <d v="2016-05-19T12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0:08:50"/>
    <d v="2014-06-02T00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5T23:00:00"/>
    <d v="2015-05-26T06:39:0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2:38:15"/>
    <d v="2014-08-12T12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1T20:17:45"/>
    <d v="2016-08-22T20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3:29:23"/>
    <d v="2015-01-23T03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16:26:11"/>
    <d v="2015-04-30T16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15:18:47"/>
    <d v="2014-10-26T14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1:22:32"/>
    <d v="2014-07-21T11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2T23:27:37"/>
    <d v="2015-06-28T23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15:12:07"/>
    <d v="2016-04-08T15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2:28:59"/>
    <d v="2015-06-15T12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08:00:00"/>
    <d v="2017-01-10T19:28:1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0:51:36"/>
    <d v="2014-09-15T10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16:44:12"/>
    <d v="2014-07-17T16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2:17:07"/>
    <d v="2015-09-28T12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4:21:54"/>
    <d v="2014-05-22T14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d v="2015-03-01T03:08:41"/>
    <d v="2015-01-30T03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1:42:00"/>
    <d v="2016-12-24T14:51:2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1T22:59:00"/>
    <d v="2016-10-13T15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09:23:31"/>
    <d v="2017-01-06T09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7T23:00:00"/>
    <d v="2015-05-06T15:45: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17:42:00"/>
    <d v="2015-04-29T15:43:1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3:00:00"/>
    <d v="2015-04-15T16:28:4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1:49:00"/>
    <d v="2016-12-07T11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18:29:55"/>
    <d v="2016-06-08T18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0:58:45"/>
    <d v="2014-08-01T10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08:29:20"/>
    <d v="2016-02-19T09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07:09:38"/>
    <d v="2017-01-12T07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2:37:33"/>
    <d v="2016-02-09T13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06:42:59"/>
    <d v="2015-03-09T06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4:00:00"/>
    <d v="2015-10-21T03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4:38:59"/>
    <d v="2015-11-18T14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0:59:00"/>
    <d v="2016-05-13T10:57:1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0T22:00:00"/>
    <d v="2015-11-25T09:51:2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3:30:00"/>
    <d v="2015-06-06T13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06:27:36"/>
    <d v="2015-03-26T06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09:34:06"/>
    <d v="2016-06-15T09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1:55:54"/>
    <d v="2015-05-28T01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09:45:27"/>
    <d v="2015-05-01T09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0:00:00"/>
    <d v="2015-10-20T12:57:1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07:09:11"/>
    <d v="2015-05-14T07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08:29:00"/>
    <d v="2017-02-06T13:37:3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d v="2016-03-31T05:00:00"/>
    <d v="2016-03-01T05:19:3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1:01:04"/>
    <d v="2016-02-23T12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15:18:25"/>
    <d v="2017-01-26T15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16:00:00"/>
    <d v="2015-05-08T17:36:1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15:47:41"/>
    <d v="2016-05-25T15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6T20:00:00"/>
    <d v="2015-11-10T17:48:1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3:08:20"/>
    <d v="2016-12-27T13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15:10:05"/>
    <d v="2015-04-10T15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17:09:16"/>
    <d v="2014-04-30T17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18:03:00"/>
    <d v="2015-08-31T09:47:3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4:25:40"/>
    <d v="2016-06-14T14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0-31T22:00:00"/>
    <d v="2015-10-01T10:53:2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06:05:13"/>
    <d v="2016-09-20T06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0:05:12"/>
    <d v="2015-07-26T10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3T19:00:00"/>
    <d v="2016-11-06T06:24:4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3-31T23:00:00"/>
    <d v="2016-03-01T12:17:2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0:15:09"/>
    <d v="2016-10-10T23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08:11:42"/>
    <d v="2014-04-07T08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16:44:38"/>
    <d v="2013-08-23T16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0T20:00:00"/>
    <d v="2014-03-17T15:59:4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2:00:00"/>
    <d v="2014-07-07T17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2:30:08"/>
    <d v="2011-07-30T12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1:00:00"/>
    <d v="2012-03-17T06:02:0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18:20:30"/>
    <d v="2011-01-25T18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7T20:00:00"/>
    <d v="2015-07-08T17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15:21:10"/>
    <d v="2013-08-20T15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17:46:14"/>
    <d v="2012-01-31T17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3:55:42"/>
    <d v="2015-01-03T13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4T22:14:59"/>
    <d v="2013-11-04T22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1:00:00"/>
    <d v="2012-07-20T11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1:47:45"/>
    <d v="2012-08-04T01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09:38:56"/>
    <d v="2011-07-07T09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18:06:07"/>
    <d v="2011-12-06T18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16:51:00"/>
    <d v="2013-05-14T19:57:3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0:59:00"/>
    <d v="2014-10-11T15:06:2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08:18:00"/>
    <d v="2011-08-26T22:58:2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16:00:00"/>
    <d v="2011-05-08T16:06:1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16:00:00"/>
    <d v="2013-03-22T14:48:4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09:23:54"/>
    <d v="2014-05-15T09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5T21:02:29"/>
    <d v="2011-10-21T20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2:00:55"/>
    <d v="2013-04-06T02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1:59:00"/>
    <d v="2014-05-08T10:45: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2:46:51"/>
    <d v="2012-06-07T12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0:25:31"/>
    <d v="2014-07-23T10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4:32:47"/>
    <d v="2011-07-27T14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18:42:49"/>
    <d v="2013-09-26T18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3:48:27"/>
    <d v="2014-08-04T13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0-12-31T23:59:00"/>
    <d v="2010-11-05T09:54:4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16:17:32"/>
    <d v="2013-11-01T15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17:03:51"/>
    <d v="2012-01-13T17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2T20:03:10"/>
    <d v="2011-02-12T21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09:40:12"/>
    <d v="2013-08-01T09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8T22:59:00"/>
    <d v="2014-05-07T18:17:4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15:13:40"/>
    <d v="2014-01-27T15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3:13:47"/>
    <d v="2013-12-30T03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3:18:12"/>
    <d v="2014-01-17T13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8T20:00:00"/>
    <d v="2014-02-21T21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0:54:43"/>
    <d v="2013-09-30T10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0:43:35"/>
    <d v="2010-10-14T10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16:02:25"/>
    <d v="2013-12-12T16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09:02:38"/>
    <d v="2013-06-24T09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15:17:27"/>
    <d v="2013-08-21T15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5T19:00:00"/>
    <d v="2016-03-16T14:45: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4:34:02"/>
    <d v="2012-01-25T15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2:24:19"/>
    <d v="2013-10-14T11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4T23:00:00"/>
    <d v="2010-04-06T12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2:31:31"/>
    <d v="2014-08-01T12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1:33:45"/>
    <d v="2012-07-26T11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15:49:47"/>
    <d v="2013-07-03T15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8-31T23:00:00"/>
    <d v="2009-07-13T11:54:0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08:29:07"/>
    <d v="2012-07-31T08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4T21:00:00"/>
    <d v="2014-05-27T08:19:2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3T20:22:50"/>
    <d v="2014-02-11T21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3:10:54"/>
    <d v="2010-12-01T13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2:50:36"/>
    <d v="2013-07-08T12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8T23:59:00"/>
    <d v="2013-11-08T06:24:1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0T23:00:00"/>
    <d v="2013-02-15T12:13:0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1:59:00"/>
    <d v="2016-12-08T00:38:0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08:59:35"/>
    <d v="2015-06-05T08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09:00:00"/>
    <d v="2015-02-04T04:13:4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09:54:16"/>
    <d v="2015-04-13T09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09T23:00:00"/>
    <d v="2016-07-09T22:42:4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3T22:14:05"/>
    <d v="2016-12-04T22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1:59:00"/>
    <d v="2015-03-23T09:45: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2:00:00"/>
    <d v="2015-03-01T10:39:5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17:59:00"/>
    <d v="2015-09-09T13:20: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2:49:31"/>
    <d v="2015-10-15T11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06:00:00"/>
    <d v="2015-10-01T05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2:00:00"/>
    <d v="2015-06-29T08:44:5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3T19:12:53"/>
    <d v="2016-02-22T20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2:55:58"/>
    <d v="2016-04-01T12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1:20:32"/>
    <d v="2016-03-29T11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4:32:39"/>
    <d v="2015-06-14T14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3:57:00"/>
    <d v="2016-04-23T11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0T22:00:00"/>
    <d v="2015-07-10T12:59:3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1-30T21:23:31"/>
    <d v="2016-10-31T20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06:00:00"/>
    <d v="2016-07-15T05:35: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2T22:40:05"/>
    <d v="2017-01-11T23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2:30:00"/>
    <d v="2016-06-22T10:58:2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05:58:54"/>
    <d v="2014-11-04T05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07:04:39"/>
    <d v="2016-01-18T07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09:43:32"/>
    <d v="2016-08-29T09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16:11:08"/>
    <d v="2015-09-10T16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1:00:50"/>
    <d v="2016-07-05T11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15:15:19"/>
    <d v="2016-10-26T14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1:52:02"/>
    <d v="2015-03-19T11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2:01:54"/>
    <d v="2016-02-02T12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1:04:20"/>
    <d v="2016-08-22T11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5T20:00:00"/>
    <d v="2015-10-01T06:57:2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18:05:09"/>
    <d v="2016-01-24T18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09:00:00"/>
    <d v="2016-05-30T00:39:0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0T20:02:52"/>
    <d v="2014-12-11T20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1:00:00"/>
    <d v="2014-06-26T14:29:2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18:00:00"/>
    <d v="2016-12-01T11:34:0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2:58:57"/>
    <d v="2016-11-23T12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0:45:25"/>
    <d v="2015-04-21T10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1:55:00"/>
    <d v="2016-03-22T11:45: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0:12:32"/>
    <d v="2016-09-13T10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29T21:03:55"/>
    <d v="2016-11-29T21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4:00:28"/>
    <d v="2014-12-01T14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1:17:15"/>
    <d v="2015-04-29T11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0:25:34"/>
    <d v="2016-08-30T10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1:19:05"/>
    <d v="2014-10-23T00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1T23:00:00"/>
    <d v="2016-06-01T01:38:2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07:05:54"/>
    <d v="2016-07-18T07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6T20:26:48"/>
    <d v="2016-12-27T20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5T21:33:45"/>
    <d v="2014-06-15T21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3:34:47"/>
    <d v="2016-02-10T13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17:28:22"/>
    <d v="2015-11-05T17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15:43:48"/>
    <d v="2014-11-12T15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08:51:19"/>
    <d v="2017-02-01T08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4:17:13"/>
    <d v="2015-07-03T14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d v="2014-12-08T11:31:55"/>
    <d v="2014-10-24T10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09:17:33"/>
    <d v="2014-07-16T09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09:58:37"/>
    <d v="2016-08-30T09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4:35:39"/>
    <d v="2015-06-17T14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8T22:59:00"/>
    <d v="2016-06-21T07:38:0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3:57:19"/>
    <d v="2016-06-01T13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4:32:39"/>
    <d v="2014-06-09T14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6T20:49:11"/>
    <d v="2013-05-27T20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0:18:45"/>
    <d v="2015-02-05T10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07:08:53"/>
    <d v="2014-11-20T07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1:59:00"/>
    <d v="2015-11-09T02:58:5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5T19:18:54"/>
    <d v="2015-11-25T19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2:45:44"/>
    <d v="2016-01-13T12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4T22:59:00"/>
    <d v="2015-07-15T08:52:4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0T19:00:00"/>
    <d v="2013-02-03T21:49:4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4:22:59"/>
    <d v="2016-05-12T14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05:00:00"/>
    <d v="2012-10-31T01:06:4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4T19:56:00"/>
    <d v="2013-06-04T19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0:59:00"/>
    <d v="2013-01-30T18:05: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08:42:03"/>
    <d v="2011-05-26T08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4:33:10"/>
    <d v="2011-05-05T14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16:37:00"/>
    <d v="2012-07-05T16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2:12:52"/>
    <d v="2014-05-22T12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17:25:31"/>
    <d v="2013-07-09T17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2:59:00"/>
    <d v="2016-01-27T15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1:41:46"/>
    <d v="2014-11-08T11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1:35:52"/>
    <d v="2015-02-14T12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d v="2014-11-26T19:54:23"/>
    <d v="2014-10-12T18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3T20:04:10"/>
    <d v="2015-10-14T19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4T23:34:54"/>
    <d v="2015-05-21T23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09:15:46"/>
    <d v="2014-03-12T09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5T19:04:50"/>
    <d v="2013-09-30T19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3:12:22"/>
    <d v="2015-04-07T13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2:45:32"/>
    <d v="2012-06-12T12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17:50:33"/>
    <d v="2016-11-30T17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4T21:53:08"/>
    <d v="2016-02-23T22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4T20:35:19"/>
    <d v="2016-12-15T20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2:03:26"/>
    <d v="2016-11-03T11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2T23:11:00"/>
    <d v="2017-01-12T00:16:1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d v="2016-08-01T13:13:30"/>
    <d v="2016-07-17T13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06:47:56"/>
    <d v="2015-05-06T06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8T21:00:00"/>
    <d v="2015-05-17T13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0:08:45"/>
    <d v="2016-11-29T00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4:12:16"/>
    <d v="2013-04-06T14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2T20:47:58"/>
    <d v="2016-12-02T20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2:38:42"/>
    <d v="2015-06-05T12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07:11:00"/>
    <d v="2016-03-04T11:32:0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0:31:29"/>
    <d v="2015-06-29T10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2T23:30:00"/>
    <d v="2015-05-02T17:06:3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1:14:00"/>
    <d v="2016-09-21T09:45: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06:32:37"/>
    <d v="2016-07-14T06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2:12:00"/>
    <d v="2015-03-24T14:16:4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1T23:59:00"/>
    <d v="2015-07-08T10:36:5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2T22:43:06"/>
    <d v="2016-01-31T22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d v="2016-08-01T11:22:03"/>
    <d v="2016-07-02T11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2-28T22:00:00"/>
    <d v="2017-01-16T22:28:4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d v="2017-01-14T16:48:01"/>
    <d v="2016-12-15T16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18:58:02"/>
    <d v="2015-01-14T18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16:19:00"/>
    <d v="2016-09-27T17:01:5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15:58:54"/>
    <d v="2016-06-05T15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6T19:06:13"/>
    <d v="2014-09-06T19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0:30:00"/>
    <d v="2016-05-08T03:11:1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18:54:34"/>
    <d v="2013-05-05T18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4-30T19:16:51"/>
    <d v="2015-03-01T20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5T20:30:35"/>
    <d v="2013-06-25T20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07:14:45"/>
    <d v="2015-01-28T07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2:20:01"/>
    <d v="2014-10-29T11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d v="2015-12-12T05:00:00"/>
    <d v="2015-10-20T05:23:2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07:52:58"/>
    <d v="2014-07-18T07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16:55:56"/>
    <d v="2015-10-14T15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4-12-31T23:12:15"/>
    <d v="2014-11-01T22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2:38:40"/>
    <d v="2016-04-19T02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5T20:25:00"/>
    <d v="2015-01-08T20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3T20:31:39"/>
    <d v="2014-11-03T20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05:29:30"/>
    <d v="2015-12-22T05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1:04:27"/>
    <d v="2016-12-04T01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1:13:11"/>
    <d v="2015-07-07T11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18:13:39"/>
    <d v="2015-10-22T17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06:11:00"/>
    <d v="2015-08-15T22:36:1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05:57:14"/>
    <d v="2016-01-26T05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05:56:59"/>
    <d v="2016-09-09T05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1:01:26"/>
    <d v="2016-06-03T11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16:58:29"/>
    <d v="2015-01-09T16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0:45:04"/>
    <d v="2016-08-22T00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3:38:51"/>
    <d v="2015-12-02T03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3:13:22"/>
    <d v="2016-11-02T12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8T22:09:19"/>
    <d v="2015-03-29T22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4:22:00"/>
    <d v="2015-06-25T04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15:26:25"/>
    <d v="2016-08-19T15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3:06:57"/>
    <d v="2016-03-03T04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09T20:27:22"/>
    <d v="2015-03-10T20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4:31:28"/>
    <d v="2014-11-18T14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1:03:36"/>
    <d v="2015-10-27T00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3:43:48"/>
    <d v="2015-06-20T13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06:00:00"/>
    <d v="2016-10-30T10:01:1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0:00:00"/>
    <d v="2015-05-18T13:24:3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3:43:40"/>
    <d v="2015-09-11T13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3:24:17"/>
    <d v="2016-01-22T03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2T23:59:00"/>
    <d v="2014-06-06T07:45: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08:55:00"/>
    <d v="2016-03-28T15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4:55:01"/>
    <d v="2015-02-05T14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2:57:43"/>
    <d v="2016-04-26T12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3:22:49"/>
    <d v="2015-07-13T13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0:29:18"/>
    <d v="2016-04-25T10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17:13:29"/>
    <d v="2016-12-03T17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15:57:42"/>
    <d v="2015-07-14T15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08:00:55"/>
    <d v="2015-05-15T08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05:44:38"/>
    <d v="2016-04-01T05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2:32:14"/>
    <d v="2016-06-08T12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0:25:00"/>
    <d v="2015-04-21T17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4:28:25"/>
    <d v="2015-03-23T14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19T23:06:37"/>
    <d v="2016-01-20T23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8T19:00:59"/>
    <d v="2014-10-19T18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1:52:43"/>
    <d v="2014-06-28T11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0:42:27"/>
    <d v="2017-03-01T11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16:59:00"/>
    <d v="2016-04-03T15:48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08:39:00"/>
    <d v="2014-07-12T11:08:4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1:02:45"/>
    <d v="2016-12-04T11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17:30:44"/>
    <d v="2015-10-12T16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0T23:00:00"/>
    <d v="2014-07-11T11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2:25:00"/>
    <d v="2015-11-03T23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18:45:00"/>
    <d v="2014-10-03T16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0T19:00:00"/>
    <d v="2014-09-17T10:29:1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0:54:31"/>
    <d v="2013-03-11T10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15:52:18"/>
    <d v="2013-02-21T16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d v="2013-02-16T10:52:38"/>
    <d v="2013-01-17T10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1T22:00:00"/>
    <d v="2012-02-20T12:37:3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0:00:00"/>
    <d v="2015-12-01T23:07:4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3:14:45"/>
    <d v="2012-01-25T14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1T19:20:49"/>
    <d v="2011-04-12T19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09:21:49"/>
    <d v="2013-01-16T09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4:51:03"/>
    <d v="2012-12-07T14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17:58:54"/>
    <d v="2015-03-10T17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08:01:43"/>
    <d v="2013-09-16T08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d v="2012-03-01T18:30:39"/>
    <d v="2012-01-31T18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2:28:12"/>
    <d v="2013-08-14T12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19T23:59:00"/>
    <d v="2014-11-17T12:21:0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09T20:00:22"/>
    <d v="2011-08-10T20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2T22:00:00"/>
    <d v="2011-10-24T09:46:4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15:55:13"/>
    <d v="2013-04-30T15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09T22:59:00"/>
    <d v="2014-04-25T12:53:0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2:00:00"/>
    <d v="2013-07-09T17:24:5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17:09:05"/>
    <d v="2013-10-03T17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2:51:00"/>
    <d v="2012-08-15T15:35: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1T23:37:55"/>
    <d v="2016-06-26T23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09:51:00"/>
    <d v="2012-05-23T23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4:06:13"/>
    <d v="2015-05-06T14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6T23:02:41"/>
    <d v="2015-01-27T23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17:01:11"/>
    <d v="2016-07-03T17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08:31:00"/>
    <d v="2013-12-06T08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0:40:52"/>
    <d v="2012-10-16T09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08:27:54"/>
    <d v="2013-09-03T08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0:38:00"/>
    <d v="2014-12-18T12:07:2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16:14:06"/>
    <d v="2011-05-19T16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15:47:55"/>
    <d v="2013-05-17T15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0:38:00"/>
    <d v="2015-03-04T12:20: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3:57:11"/>
    <d v="2011-07-28T13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06:24:19"/>
    <d v="2014-07-18T06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4:43:00"/>
    <d v="2013-06-19T10:25: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18:36:18"/>
    <d v="2014-07-20T18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4T19:10:33"/>
    <d v="2016-06-05T19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16:42:37"/>
    <d v="2013-04-01T16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09:00:23"/>
    <d v="2015-06-08T09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17:00:00"/>
    <d v="2016-02-26T08:01:2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3:20:01"/>
    <d v="2016-08-24T03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3:33:00"/>
    <d v="2014-05-13T10:47: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15:01:00"/>
    <d v="2016-02-14T05:38:2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3:51:44"/>
    <d v="2014-06-24T13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3:10:00"/>
    <d v="2010-03-17T05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09:44:41"/>
    <d v="2014-05-27T09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17:59:00"/>
    <d v="2017-01-16T07:48:0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4:14:38"/>
    <d v="2014-06-19T04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0:00:04"/>
    <d v="2015-10-19T09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1:25:39"/>
    <d v="2017-01-06T11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0:17:46"/>
    <d v="2014-06-16T10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09:20:40"/>
    <d v="2015-08-18T09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0:04:57"/>
    <d v="2016-02-15T01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09:00:00"/>
    <d v="2016-09-06T06:11:3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1:00:00"/>
    <d v="2014-11-05T08:35: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4:40:52"/>
    <d v="2014-05-01T14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16:59:00"/>
    <d v="2014-05-23T12:48:0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8T23:00:00"/>
    <d v="2014-11-12T15:35: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6T23:01:31"/>
    <d v="2016-05-02T23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4:55:39"/>
    <d v="2014-09-17T14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2T19:00:00"/>
    <d v="2014-11-21T13:01:5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07:01:30"/>
    <d v="2017-01-21T07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1:52:18"/>
    <d v="2016-07-19T11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1:37:27"/>
    <d v="2015-12-01T01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08:24:46"/>
    <d v="2017-02-14T09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1-31T19:00:00"/>
    <d v="2017-01-01T12:35: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09:05:20"/>
    <d v="2015-02-17T10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3:24:55"/>
    <d v="2015-09-28T13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1-30T22:00:00"/>
    <d v="2014-10-29T14:15: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0:00:00"/>
    <d v="2016-01-22T06:24:2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1T22:59:00"/>
    <d v="2016-03-13T19:02:5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1:11:02"/>
    <d v="2015-08-05T11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17:00:00"/>
    <d v="2016-04-24T14:53:5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4:15:10"/>
    <d v="2015-07-28T14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3:00:00"/>
    <d v="2016-07-01T02:33:4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3:46:10"/>
    <d v="2014-12-08T13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17:03:39"/>
    <d v="2016-12-01T17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5T20:15:00"/>
    <d v="2014-10-26T19:10: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2:05:38"/>
    <d v="2014-12-01T12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18:55:00"/>
    <d v="2015-06-15T18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08:13:54"/>
    <d v="2014-10-23T07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3-31T19:18:00"/>
    <d v="2015-02-17T20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16:16:00"/>
    <d v="2015-01-27T16:13:5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0:06:39"/>
    <d v="2014-07-19T00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05:14:42"/>
    <d v="2017-02-16T05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17:10:20"/>
    <d v="2015-10-09T16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2T23:15:59"/>
    <d v="2015-10-03T22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05:47:14"/>
    <d v="2016-04-12T05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4:47:19"/>
    <d v="2015-04-27T14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09-30T22:59:00"/>
    <d v="2014-09-10T11:31:4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1:47:27"/>
    <d v="2015-08-03T01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1:03:10"/>
    <d v="2015-07-03T01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2:00:00"/>
    <d v="2015-08-25T09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3T22:40:24"/>
    <d v="2016-06-03T22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0:40:33"/>
    <d v="2014-08-20T10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07:12:00"/>
    <d v="2015-06-30T04:32:3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8T20:16:39"/>
    <d v="2015-04-13T20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2T20:29:53"/>
    <d v="2014-10-23T19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6T21:00:03"/>
    <d v="2013-10-07T20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1T19:50:00"/>
    <d v="2009-09-23T08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1:49:11"/>
    <d v="2014-01-13T12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15:05:00"/>
    <d v="2015-04-27T03:48:2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2:31:01"/>
    <d v="2011-05-09T12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17:00:00"/>
    <d v="2016-06-28T17:00: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6T19:00:00"/>
    <d v="2014-02-01T17:29:0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3T20:29:45"/>
    <d v="2014-11-18T20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d v="2013-05-25T11:18:34"/>
    <d v="2013-04-25T11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3:31:22"/>
    <d v="2016-03-09T14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3:28:03"/>
    <d v="2015-05-20T13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18:59:00"/>
    <d v="2016-02-03T19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3-31T22:59:00"/>
    <d v="2017-02-19T19:00: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17:15:29"/>
    <d v="2015-01-13T17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07:34:56"/>
    <d v="2014-06-09T07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16:06:08"/>
    <d v="2015-05-16T16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15:20:48"/>
    <d v="2012-05-25T15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1T21:00:00"/>
    <d v="2010-08-08T20:34:5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18:54:51"/>
    <d v="2013-07-26T18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0T20:12:06"/>
    <d v="2012-03-21T20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05:46:30"/>
    <d v="2015-11-17T05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16:20:00"/>
    <d v="2015-08-30T13:57:3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16:43:11"/>
    <d v="2014-08-26T16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0:35:01"/>
    <d v="2014-05-20T10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06:00:00"/>
    <d v="2016-12-03T16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d v="2015-04-04T20:30:22"/>
    <d v="2015-03-05T2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17:49:25"/>
    <d v="2014-11-13T17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15:12:00"/>
    <d v="2015-01-01T00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18:38:06"/>
    <d v="2015-09-09T18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d v="2015-09-23T15:34:24"/>
    <d v="2015-08-24T15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1:25:41"/>
    <d v="2016-03-04T12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7T19:44:45"/>
    <d v="2015-02-10T2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15:17:35"/>
    <d v="2015-01-29T15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1:21:00"/>
    <d v="2016-03-16T12:06:2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15:13:00"/>
    <d v="2014-05-20T20:12:0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06:19:29"/>
    <d v="2014-10-29T05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3:29:57"/>
    <d v="2016-08-21T03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1:00:58"/>
    <d v="2015-05-27T11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06:56:16"/>
    <d v="2016-03-09T07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0:11:00"/>
    <d v="2014-05-31T20:22:3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4T21:13:53"/>
    <d v="2011-04-04T21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18:00:00"/>
    <d v="2011-09-02T02:08:3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7T23:04:19"/>
    <d v="2011-11-28T23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4:17:15"/>
    <d v="2012-02-06T15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2:00:00"/>
    <d v="2011-07-22T19:18:3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3T20:40:38"/>
    <d v="2010-12-23T21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4:24:11"/>
    <d v="2012-05-24T14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0:26:00"/>
    <d v="2013-11-29T14:56:2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3:00:00"/>
    <d v="2011-09-09T19:01:4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17:11:50"/>
    <d v="2012-11-15T17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4T19:00:32"/>
    <d v="2013-05-14T19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15:59:44"/>
    <d v="2012-12-03T15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1T20:40:02"/>
    <d v="2012-06-21T20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2:00:00"/>
    <d v="2014-06-04T18:32:4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2T21:13:16"/>
    <d v="2011-10-28T20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17:00:00"/>
    <d v="2012-10-12T12:10: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4:00:00"/>
    <d v="2013-09-29T10:56:2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0:42:15"/>
    <d v="2013-01-27T10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4T23:28:06"/>
    <d v="2014-08-24T23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3:09:00"/>
    <d v="2013-02-16T03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7T22:59:00"/>
    <d v="2012-04-04T09:33:3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2:59:00"/>
    <d v="2014-11-07T02:04:3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1:31:29"/>
    <d v="2013-06-28T11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3:48:55"/>
    <d v="2012-11-30T03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1:47:33"/>
    <d v="2012-08-14T11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16:21:07"/>
    <d v="2013-11-01T15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5T23:59:00"/>
    <d v="2012-10-23T11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2:41:22"/>
    <d v="2014-05-15T12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15:48:53"/>
    <d v="2014-01-06T15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1:59:00"/>
    <d v="2012-01-31T15:06:1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15:37:41"/>
    <d v="2012-09-12T15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3:10:54"/>
    <d v="2011-07-26T03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0:00:00"/>
    <d v="2011-12-19T16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0:59:00"/>
    <d v="2011-04-24T23:33:2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15:51:01"/>
    <d v="2016-05-12T15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1T23:00:00"/>
    <d v="2011-04-29T21:04:4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18:39:00"/>
    <d v="2009-11-05T13:02:2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16:25:00"/>
    <d v="2013-01-14T11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0:39:25"/>
    <d v="2012-02-02T10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2T20:59:00"/>
    <d v="2010-07-20T00:32:3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09:19:04"/>
    <d v="2014-11-19T09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3T19:35:27"/>
    <d v="2011-05-24T19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4:46:52"/>
    <d v="2012-08-25T14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1T21:26:00"/>
    <d v="2012-09-22T20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09:49:00"/>
    <d v="2013-09-04T09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3:11:00"/>
    <d v="2014-07-13T05:48:2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4:49:37"/>
    <d v="2012-05-10T04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0:54:42"/>
    <d v="2011-02-18T11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1:25:55"/>
    <d v="2014-04-08T11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05:27:17"/>
    <d v="2013-09-09T05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1:59:00"/>
    <d v="2011-03-23T16:37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07:49:53"/>
    <d v="2013-10-25T06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15:01:36"/>
    <d v="2011-03-24T15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16:22:40"/>
    <d v="2012-03-19T16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3:00:20"/>
    <d v="2012-03-06T14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17:17:32"/>
    <d v="2012-11-13T17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3:46:08"/>
    <d v="2012-04-24T13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09:20:00"/>
    <d v="2012-11-10T00:19:2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07:00:00"/>
    <d v="2013-11-18T16:55: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16:59:00"/>
    <d v="2016-03-30T11:39:1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16:00:00"/>
    <d v="2015-12-05T18:57:1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0:45:36"/>
    <d v="2011-10-31T23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1-31T19:31:47"/>
    <d v="2015-01-01T19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5T22:59:00"/>
    <d v="2012-01-31T13:16:5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1T22:00:00"/>
    <d v="2011-01-21T10:35: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0:04:33"/>
    <d v="2013-02-26T01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1:59:00"/>
    <d v="2014-02-11T20:41:3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7T23:35:39"/>
    <d v="2011-10-28T22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16:14:36"/>
    <d v="2016-04-01T16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4T23:00:00"/>
    <d v="2010-05-15T17:19:5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08:03:34"/>
    <d v="2016-07-02T08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0:45:30"/>
    <d v="2012-05-05T10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16:04:52"/>
    <d v="2015-02-04T16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1:59:00"/>
    <d v="2016-07-18T09:31:4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17:03:00"/>
    <d v="2011-09-16T12:35: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0T22:59:00"/>
    <d v="2012-03-05T12:25: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0:59:00"/>
    <d v="2016-02-16T04:46:1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15:31:11"/>
    <d v="2014-01-23T15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1T20:39:05"/>
    <d v="2011-06-28T20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3:11:07"/>
    <d v="2014-06-12T13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8T21:00:00"/>
    <d v="2017-02-07T21:54:4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3T23:07:40"/>
    <d v="2017-02-13T00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3:45:38"/>
    <d v="2017-03-14T13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3:34:01"/>
    <d v="2017-02-17T14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0:00:23"/>
    <d v="2017-02-22T01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4:15:19"/>
    <d v="2017-02-26T15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15:15:00"/>
    <d v="2017-03-07T20:07:2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06:49:54"/>
    <d v="2017-03-10T07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d v="2017-03-16T16:37:10"/>
    <d v="2017-02-14T17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4:20:42"/>
    <d v="2017-03-07T05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2T20:00:00"/>
    <d v="2017-03-01T11:50: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18:59:00"/>
    <d v="2017-02-21T22:37:4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15:00:00"/>
    <d v="2017-03-09T17:05: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6T23:36:00"/>
    <d v="2017-02-25T11:04:3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09T20:00:00"/>
    <d v="2017-03-06T19:45: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3-31T19:40:11"/>
    <d v="2017-03-01T2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18:47:28"/>
    <d v="2017-03-10T19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5T22:33:00"/>
    <d v="2017-03-01T23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15:44:05"/>
    <d v="2017-03-12T15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3-31T23:00:00"/>
    <d v="2017-03-01T20:43:1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0:56:45"/>
    <d v="2014-12-16T10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4:52:30"/>
    <d v="2015-02-28T15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1:45:37"/>
    <d v="2015-07-02T01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5T22:21:13"/>
    <d v="2015-01-16T22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1:00:00"/>
    <d v="2015-08-28T19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2:21:12"/>
    <d v="2015-06-24T02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1:18:15"/>
    <d v="2016-02-27T12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15:48:26"/>
    <d v="2016-03-22T15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4:39:00"/>
    <d v="2014-07-21T08:31:5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08:00:00"/>
    <d v="2015-12-03T09:11:2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0:30:34"/>
    <d v="2014-08-01T10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16:55:53"/>
    <d v="2015-05-01T16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4:13:32"/>
    <d v="2014-09-05T14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17:02:41"/>
    <d v="2015-04-01T17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0T22:22:00"/>
    <d v="2015-03-01T00:13:0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09:51:39"/>
    <d v="2016-10-30T08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0T23:00:00"/>
    <d v="2016-03-31T18:33:5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d v="2016-05-13T23:59:00"/>
    <d v="2016-03-31T09:39:0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07:49:51"/>
    <d v="2014-08-18T07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4:47:51"/>
    <d v="2014-10-10T13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06:04:23"/>
    <d v="2015-11-11T06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2T19:10:00"/>
    <d v="2016-02-25T18:03:4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1:00:00"/>
    <d v="2015-05-05T14:48:3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17:22:42"/>
    <d v="2014-09-30T17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18:14:09"/>
    <d v="2014-07-25T18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17:04:24"/>
    <d v="2014-05-29T17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06:00:00"/>
    <d v="2015-02-09T17:16:1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0:01:14"/>
    <d v="2015-09-21T10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09T20:15:06"/>
    <d v="2016-04-10T20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4T21:06:23"/>
    <d v="2015-09-24T21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0:00:00"/>
    <d v="2015-05-28T16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0:00:00"/>
    <d v="2015-11-17T11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16:30:00"/>
    <d v="2016-09-01T11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7T19:52:36"/>
    <d v="2015-04-07T19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4:32:25"/>
    <d v="2016-07-08T14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16:40:33"/>
    <d v="2015-10-09T15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17:46:32"/>
    <d v="2015-06-20T17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15:59:02"/>
    <d v="2014-09-02T15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4:58:52"/>
    <d v="2016-03-06T15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4:37:02"/>
    <d v="2015-06-16T14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0:04:31"/>
    <d v="2015-04-26T10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16:00:00"/>
    <d v="2016-12-06T16:02:5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6T22:59:00"/>
    <d v="2016-08-04T17:12:5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08:31:17"/>
    <d v="2015-01-22T09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1T21:00:00"/>
    <d v="2016-11-16T01:13:5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3T21:00:00"/>
    <d v="2016-10-24T23:14:2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0:00:00"/>
    <d v="2015-10-15T05:27:1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17:49:03"/>
    <d v="2015-08-03T17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4:00:00"/>
    <d v="2017-01-23T18:25: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15:05:04"/>
    <d v="2016-03-25T15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2:45:23"/>
    <d v="2015-02-17T13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1:04:42"/>
    <d v="2016-09-14T01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1:59:28"/>
    <d v="2016-02-20T12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15:02:33"/>
    <d v="2015-03-04T16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3:56:01"/>
    <d v="2015-09-05T13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8T23:01:09"/>
    <d v="2016-07-19T23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4:29:00"/>
    <d v="2016-12-29T14:51:2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17:56:32"/>
    <d v="2016-05-15T17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d v="2015-03-25T13:53:49"/>
    <d v="2015-03-05T14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1:08:33"/>
    <d v="2016-02-05T11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08:37:40"/>
    <d v="2015-07-24T08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18:34:05"/>
    <d v="2016-02-10T18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15:50:40"/>
    <d v="2016-09-23T15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06:39:39"/>
    <d v="2014-07-05T06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18:31:52"/>
    <d v="2014-07-14T18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15:38:08"/>
    <d v="2014-08-04T15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0:48:04"/>
    <d v="2014-07-04T10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08:27:24"/>
    <d v="2014-07-29T08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4:39:19"/>
    <d v="2014-12-14T14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3:43:14"/>
    <d v="2014-09-09T13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18:30:40"/>
    <d v="2014-09-23T18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2:13:56"/>
    <d v="2014-05-07T12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3:14:58"/>
    <d v="2014-12-05T13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09:59:00"/>
    <d v="2014-10-18T00:14:5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18:26:00"/>
    <d v="2014-09-09T18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17:57:51"/>
    <d v="2014-09-23T17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3:34:13"/>
    <d v="2015-01-21T03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4:43:15"/>
    <d v="2015-02-10T15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1:36:20"/>
    <d v="2016-08-03T11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09:25:10"/>
    <d v="2016-05-03T09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09:49:05"/>
    <d v="2016-08-15T09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08:48:09"/>
    <d v="2016-01-19T08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17:47:58"/>
    <d v="2015-04-21T17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0T22:25:00"/>
    <d v="2014-12-30T10:44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5T19:00:00"/>
    <d v="2014-09-14T22:14:1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08:12:57"/>
    <d v="2014-11-15T08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09:43:57"/>
    <d v="2015-03-05T10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17:45:42"/>
    <d v="2014-10-01T17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1:00:03"/>
    <d v="2014-11-13T01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1:11:18"/>
    <d v="2015-01-06T11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2:46:05"/>
    <d v="2014-11-30T12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1:59:00"/>
    <d v="2015-07-03T19:44:4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17:24:00"/>
    <d v="2014-10-28T16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08:13:42"/>
    <d v="2015-01-07T08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1:00:00"/>
    <d v="2016-09-15T01:55: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05:32:46"/>
    <d v="2016-05-25T05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08:39:49"/>
    <d v="2016-11-15T08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2:50:33"/>
    <d v="2015-12-06T02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16:13:28"/>
    <d v="2014-10-22T15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09:32:50"/>
    <d v="2016-09-10T09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07:10:00"/>
    <d v="2015-11-13T10:51:0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16:59:00"/>
    <d v="2015-06-04T06:20: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3T20:43:02"/>
    <d v="2015-01-13T20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2:16:44"/>
    <d v="2015-10-05T11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3:00:00"/>
    <d v="2015-08-31T14:17:3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0:19:09"/>
    <d v="2014-08-26T10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d v="2014-09-27T20:38:33"/>
    <d v="2014-08-28T20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1:20:30"/>
    <d v="2017-01-07T11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16:47:19"/>
    <d v="2015-01-25T16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16:50:26"/>
    <d v="2014-08-09T16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3T23:00:00"/>
    <d v="2014-08-25T05:24:3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2:38:56"/>
    <d v="2016-06-03T02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16:20:12"/>
    <d v="2014-07-09T16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2:32:16"/>
    <d v="2015-01-29T02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16:45:37"/>
    <d v="2015-06-17T16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4:00:00"/>
    <d v="2016-06-27T16:01:4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1:59:00"/>
    <d v="2016-12-01T10:53:2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2T23:37:30"/>
    <d v="2015-03-04T00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3:03:16"/>
    <d v="2014-06-30T13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3-31T20:01:30"/>
    <d v="2015-03-01T21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2:39:27"/>
    <d v="2012-01-18T02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4:01:00"/>
    <d v="2013-12-26T14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1:26:16"/>
    <d v="2012-09-24T11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d v="2014-01-07T21:08:00"/>
    <d v="2013-12-18T16:59:2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15:01:43"/>
    <d v="2013-06-18T15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17:10:17"/>
    <d v="2014-01-18T17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2:49:21"/>
    <d v="2011-01-12T02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17:00:00"/>
    <d v="2014-04-07T16:35: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17:00:00"/>
    <d v="2010-12-03T21:06:1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1:25:07"/>
    <d v="2014-01-25T11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18:54:23"/>
    <d v="2012-04-27T18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07:57:07"/>
    <d v="2011-02-02T07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2:59:00"/>
    <d v="2013-01-28T20:03:2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18:08:15"/>
    <d v="2014-12-15T18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0:51:11"/>
    <d v="2016-03-01T11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d v="2013-02-17T14:25:29"/>
    <d v="2013-01-31T14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7T19:08:55"/>
    <d v="2012-01-17T20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09-30T22:00:00"/>
    <d v="2011-09-02T13:52: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2:19:42"/>
    <d v="2016-09-01T12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6T23:59:00"/>
    <d v="2013-04-17T21:18:3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19T23:59:00"/>
    <d v="2014-04-16T15:17:2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0:59:00"/>
    <d v="2015-01-27T10:09: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18:52:34"/>
    <d v="2011-01-21T18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0T22:00:00"/>
    <d v="2011-05-03T18:21:5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6T23:55:00"/>
    <d v="2016-06-02T02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0:36:17"/>
    <d v="2012-11-15T10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0:40:32"/>
    <d v="2015-03-31T00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1:59:00"/>
    <d v="2011-05-28T13:54: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15:17:39"/>
    <d v="2012-09-17T15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18:01:40"/>
    <d v="2014-06-10T18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7T20:00:00"/>
    <d v="2014-07-07T16:45: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4T19:00:00"/>
    <d v="2015-03-18T13:30: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3T21:26:57"/>
    <d v="2012-09-24T20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3T19:30:37"/>
    <d v="2013-04-23T19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07:55:40"/>
    <d v="2013-11-22T07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15:31:12"/>
    <d v="2014-06-27T15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3:26:53"/>
    <d v="2014-08-13T13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0:48:41"/>
    <d v="2011-10-16T23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3:28:49"/>
    <d v="2011-08-23T13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2:01:24"/>
    <d v="2014-01-16T12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2:12:21"/>
    <d v="2014-12-27T02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2:30:00"/>
    <d v="2017-01-20T06:49:3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4:08:05"/>
    <d v="2014-05-13T14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2:11:40"/>
    <d v="2014-04-04T12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4:49:07"/>
    <d v="2016-10-02T03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2-28T23:00:00"/>
    <d v="2017-01-07T00:54:5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17:11:52"/>
    <d v="2016-10-06T17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2:59:00"/>
    <d v="2015-11-20T13:42:0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3T19:04:09"/>
    <d v="2016-12-04T19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0T23:17:00"/>
    <d v="2016-01-02T03:32:1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4:48:21"/>
    <d v="2014-10-11T13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29T22:06:42"/>
    <d v="2015-05-30T22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1:45:00"/>
    <d v="2015-06-09T09:46:5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18:15:33"/>
    <d v="2016-06-08T18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16:35:08"/>
    <d v="2016-06-07T16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1:50:05"/>
    <d v="2014-05-17T01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2-28T19:42:05"/>
    <d v="2015-01-30T19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2T19:12:35"/>
    <d v="2014-05-13T19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09:35:29"/>
    <d v="2016-02-13T10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07:36:20"/>
    <d v="2016-03-01T08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09T21:39:49"/>
    <d v="2015-02-07T22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18:48:00"/>
    <d v="2012-06-07T17:46:5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16:45:08"/>
    <d v="2012-03-09T17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07:00:00"/>
    <d v="2012-10-22T23:45: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17:00:00"/>
    <d v="2012-07-08T21:15: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17:45:38"/>
    <d v="2014-10-13T16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16:30:00"/>
    <d v="2015-11-15T14:12:1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5-31T23:59:00"/>
    <d v="2010-05-01T00:45: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3:02:26"/>
    <d v="2013-01-25T14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3:52:08"/>
    <d v="2012-11-15T13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1:00:00"/>
    <d v="2010-06-06T14:09:1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0:18:01"/>
    <d v="2011-05-08T10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5T22:59:00"/>
    <d v="2011-03-30T17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16:43:03"/>
    <d v="2012-01-12T16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2:55:22"/>
    <d v="2015-09-20T12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2:02:45"/>
    <d v="2012-03-13T12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16:00:00"/>
    <d v="2014-02-10T09:00: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3:00:00"/>
    <d v="2015-12-27T23:37:5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16:36:06"/>
    <d v="2015-02-23T17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4:59:00"/>
    <d v="2012-09-08T15:55: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08:00:00"/>
    <d v="2015-04-22T08:02:0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3:57:27"/>
    <d v="2015-02-02T13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3:29:51"/>
    <d v="2016-11-28T13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1:27:01"/>
    <d v="2015-11-18T11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17:13:14"/>
    <d v="2014-08-08T17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1:06:23"/>
    <d v="2016-05-24T11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09:05:25"/>
    <d v="2014-05-08T09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17:01:40"/>
    <d v="2016-11-29T17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05:17:59"/>
    <d v="2014-09-23T05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17:45:00"/>
    <d v="2015-09-17T18:06:5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8T19:48:54"/>
    <d v="2014-07-09T19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0:26:00"/>
    <d v="2015-05-05T00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07:16:18"/>
    <d v="2014-09-08T07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0-31T22:59:00"/>
    <d v="2014-10-16T23:11: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1T20:10:22"/>
    <d v="2014-08-12T20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3:12:55"/>
    <d v="2016-10-13T12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1:28:53"/>
    <d v="2017-01-11T01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3:57:31"/>
    <d v="2014-07-08T13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16:00:49"/>
    <d v="2015-04-19T16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18:00:00"/>
    <d v="2015-09-23T16:01:0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0:19:03"/>
    <d v="2012-06-14T00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1:08:27"/>
    <d v="2013-11-12T01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6T23:59:00"/>
    <d v="2011-08-17T15:22:1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4:33:00"/>
    <d v="2013-12-18T13:15: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0T19:00:00"/>
    <d v="2013-09-18T16:38:0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1T19:26:00"/>
    <d v="2010-10-05T17:54:1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d v="2012-03-07T23:59:00"/>
    <d v="2012-02-21T15:40: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0:33:14"/>
    <d v="2013-04-07T10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4T19:31:06"/>
    <d v="2011-05-23T19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08:24:42"/>
    <d v="2013-05-08T08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1T22:30:00"/>
    <d v="2012-05-08T16:25: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4:26:13"/>
    <d v="2012-01-03T14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6T22:08:27"/>
    <d v="2014-08-27T22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0:00:00"/>
    <d v="2011-11-18T15:48:4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0T23:59:00"/>
    <d v="2014-05-14T17:22:5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0:59:00"/>
    <d v="2011-11-05T16:21:1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4T22:59:00"/>
    <d v="2012-05-29T21:51:2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0:00:00"/>
    <d v="2013-06-01T01:13:5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17:38:28"/>
    <d v="2013-02-08T18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4T22:59:00"/>
    <d v="2011-05-07T07:10: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1:58:51"/>
    <d v="2014-04-15T01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4:52:20"/>
    <d v="2011-04-05T14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1:28:36"/>
    <d v="2016-06-27T01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09:01:30"/>
    <d v="2014-04-01T09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1:02:38"/>
    <d v="2015-06-02T01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19T21:36:01"/>
    <d v="2014-02-18T22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0:59:00"/>
    <d v="2009-10-16T17:02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2:02:00"/>
    <d v="2016-04-13T09:30: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05:09:11"/>
    <d v="2014-06-10T05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1T23:21:13"/>
    <d v="2011-03-21T23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06:05:37"/>
    <d v="2016-10-08T05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09:33:35"/>
    <d v="2013-09-09T09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1T22:00:00"/>
    <d v="2012-02-01T23:47:4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0:00:00"/>
    <d v="2016-01-25T08:56:1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4:00:00"/>
    <d v="2012-04-21T01:31:2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16:10:05"/>
    <d v="2015-03-04T17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6T21:21:53"/>
    <d v="2012-09-26T21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17:42:41"/>
    <d v="2013-02-21T18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09-30T19:00:00"/>
    <d v="2014-08-20T15:17:4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3:42:21"/>
    <d v="2014-11-21T03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5T22:59:00"/>
    <d v="2012-08-26T23:40: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3:43:56"/>
    <d v="2014-04-13T13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05:18:54"/>
    <d v="2014-08-12T05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1:32:52"/>
    <d v="2016-03-23T01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1T20:00:00"/>
    <d v="2011-12-20T21:08:3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07:58:18"/>
    <d v="2014-07-15T07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0:55:29"/>
    <d v="2014-04-01T10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0:05:15"/>
    <d v="2016-11-02T09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4:01:08"/>
    <d v="2016-07-06T14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19T22:38:21"/>
    <d v="2013-02-18T23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4T23:00:00"/>
    <d v="2013-10-14T07:01:0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7T20:17:24"/>
    <d v="2012-10-18T19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2:00:00"/>
    <d v="2016-06-28T12:21:0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3:01:09"/>
    <d v="2013-06-20T03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3:07:31"/>
    <d v="2013-02-08T13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16:35:25"/>
    <d v="2013-06-13T16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2:59:00"/>
    <d v="2015-11-03T00:12:2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2:00:00"/>
    <d v="2012-05-10T00:24:5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8T23:59:00"/>
    <d v="2015-10-13T06:02:2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07:01:02"/>
    <d v="2016-02-23T08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2:24:25"/>
    <d v="2014-06-09T12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0:04:47"/>
    <d v="2016-11-04T09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2:00:00"/>
    <d v="2016-08-10T19:16:5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4:58:01"/>
    <d v="2014-10-01T13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18:00:00"/>
    <d v="2016-07-04T11:46:1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4:24:43"/>
    <d v="2016-02-13T05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0:21:16"/>
    <d v="2015-01-30T10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d v="2015-08-20T13:19:02"/>
    <d v="2015-07-21T13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1:20:08"/>
    <d v="2016-11-11T11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2T23:42:12"/>
    <d v="2016-01-28T23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16:26:26"/>
    <d v="2015-06-12T16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7T22:26:31"/>
    <d v="2015-01-18T22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09:07:17"/>
    <d v="2015-11-21T09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6T20:09:02"/>
    <d v="2016-10-07T19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16:38:56"/>
    <d v="2015-06-26T16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4:40:11"/>
    <d v="2014-06-10T14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17:20:12"/>
    <d v="2014-07-27T17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7-31T21:50:38"/>
    <d v="2014-06-16T21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07:35:08"/>
    <d v="2014-10-14T06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17:50:13"/>
    <d v="2015-12-07T17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15:00:00"/>
    <d v="2015-05-12T00:01:5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2:05:43"/>
    <d v="2016-12-24T12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18:00:00"/>
    <d v="2010-06-17T22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09:31:03"/>
    <d v="2014-06-10T09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5T22:59:00"/>
    <d v="2013-09-18T14:30: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08:00:45"/>
    <d v="2014-10-29T07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3T23:00:00"/>
    <d v="2010-06-18T15:06:2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09:30:22"/>
    <d v="2011-08-06T09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3:45:43"/>
    <d v="2016-10-18T02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18:54:51"/>
    <d v="2016-07-19T18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18:00:00"/>
    <d v="2015-12-09T03:36:1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4:44:01"/>
    <d v="2015-01-06T14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18:03:34"/>
    <d v="2016-05-09T18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4T23:08:59"/>
    <d v="2013-02-19T00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16:02:43"/>
    <d v="2011-08-10T16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16:08:19"/>
    <d v="2013-02-07T16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3T23:00:00"/>
    <d v="2012-02-21T20:22:3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3:46:49"/>
    <d v="2015-07-14T03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2:00:21"/>
    <d v="2016-08-23T12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18:04:00"/>
    <d v="2014-04-07T21:20: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3T20:41:37"/>
    <d v="2014-08-09T20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08:39:32"/>
    <d v="2016-05-12T08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05:05:53"/>
    <d v="2015-05-12T05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2T22:00:00"/>
    <d v="2012-07-09T18:12: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0T23:25:46"/>
    <d v="2015-05-11T23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0T22:59:00"/>
    <d v="2014-03-06T12:39:4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3:31:59"/>
    <d v="2015-02-13T14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16:55:00"/>
    <d v="2010-02-06T17:03:2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6T19:31:21"/>
    <d v="2014-07-27T19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18:54:56"/>
    <d v="2012-10-30T18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8T20:00:00"/>
    <d v="2014-12-02T02:54:1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0:00:00"/>
    <d v="2016-11-15T08:34:3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5T20:58:38"/>
    <d v="2014-03-26T20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1:58:00"/>
    <d v="2015-03-12T22:07:1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8T20:00:00"/>
    <d v="2015-11-03T10:00: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15:45:19"/>
    <d v="2014-04-09T15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1:02:33"/>
    <d v="2013-10-31T00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3:00:00"/>
    <d v="2013-05-30T01:30: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1-30T23:59:00"/>
    <d v="2016-11-01T05:32:0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18:15:03"/>
    <d v="2013-10-31T17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08:37:07"/>
    <d v="2016-10-11T07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1:59:34"/>
    <d v="2015-11-23T11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0T23:59:00"/>
    <d v="2016-10-17T23:14:3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1:25:14"/>
    <d v="2015-05-14T11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8T21:07:27"/>
    <d v="2012-06-08T21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2T23:07:24"/>
    <d v="2013-04-22T23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6T19:00:00"/>
    <d v="2015-03-18T16:41:1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0:38:11"/>
    <d v="2013-04-23T10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17:59:00"/>
    <d v="2013-10-28T07:39:2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0T20:42:58"/>
    <d v="2015-04-20T20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5T19:32:17"/>
    <d v="2013-11-25T19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19T21:00:53"/>
    <d v="2016-01-05T21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0:49:11"/>
    <d v="2015-10-26T09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07:30:10"/>
    <d v="2014-04-02T07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2T23:00:00"/>
    <d v="2014-11-03T11:10: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3:15:42"/>
    <d v="2013-03-18T13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06:52:12"/>
    <d v="2016-01-27T06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15:00:00"/>
    <d v="2015-01-22T03:53:5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16:59:00"/>
    <d v="2015-12-23T09:27:3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0:25:50"/>
    <d v="2014-05-24T10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3:20:54"/>
    <d v="2016-12-01T13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3:11:38"/>
    <d v="2016-02-23T04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2:35:01"/>
    <d v="2016-04-12T12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07:00:00"/>
    <d v="2013-04-25T03:45: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3:00:29"/>
    <d v="2013-11-25T03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3:31:23"/>
    <d v="2014-07-24T13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15:29:36"/>
    <d v="2015-04-21T15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15:11:55"/>
    <d v="2016-09-20T15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18:19:51"/>
    <d v="2015-12-02T18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0:45:23"/>
    <d v="2016-05-29T10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1:41:24"/>
    <d v="2016-08-18T01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08:57:12"/>
    <d v="2016-04-07T08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1:01:58"/>
    <d v="2015-03-24T11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4:49:42"/>
    <d v="2016-04-06T14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1:21:28"/>
    <d v="2013-06-25T11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16:08:09"/>
    <d v="2014-06-13T16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16:00:00"/>
    <d v="2015-04-08T20:01:1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3:30:57"/>
    <d v="2016-11-18T13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4:00:00"/>
    <d v="2015-05-26T12:03:1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18:58:20"/>
    <d v="2015-10-12T17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5T23:59:00"/>
    <d v="2012-04-04T22:45: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3T22:53:16"/>
    <d v="2011-09-24T21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2:19:55"/>
    <d v="2012-05-05T12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1:59:00"/>
    <d v="2014-04-02T14:59:4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15:03:07"/>
    <d v="2012-06-15T15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3T23:59:00"/>
    <d v="2011-11-13T11:05: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7T23:54:18"/>
    <d v="2011-08-08T23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0T22:59:00"/>
    <d v="2010-08-05T12:09:1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1T20:49:54"/>
    <d v="2013-06-27T20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4:09:15"/>
    <d v="2013-01-25T04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15:00:00"/>
    <d v="2011-01-12T02:44:3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1:58:52"/>
    <d v="2011-08-08T11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16:30:32"/>
    <d v="2012-10-23T15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4T22:00:00"/>
    <d v="2012-01-30T19:28:5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2:36:13"/>
    <d v="2011-08-03T12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5T22:59:00"/>
    <d v="2012-10-10T13:12:1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0:02:15"/>
    <d v="2011-10-02T09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7T21:43:55"/>
    <d v="2012-02-06T21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d v="2015-07-01T22:40:00"/>
    <d v="2015-06-18T12:54:4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29T22:59:00"/>
    <d v="2012-06-14T15:02:2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2T22:35:14"/>
    <d v="2011-12-14T22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15:50:48"/>
    <d v="2011-04-05T15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4:07:07"/>
    <d v="2012-10-10T13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0T19:00:00"/>
    <d v="2013-04-29T20:47:1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0T23:00:00"/>
    <d v="2014-11-08T13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0:09:34"/>
    <d v="2012-12-27T00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3:03:13"/>
    <d v="2014-10-22T12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09T22:55:00"/>
    <d v="2012-08-13T23:13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2:00:17"/>
    <d v="2015-06-05T12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7T23:59:00"/>
    <d v="2014-04-30T11:06:0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4T20:00:00"/>
    <d v="2011-06-08T23:43:4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17:16:33"/>
    <d v="2013-04-01T17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15:46:16"/>
    <d v="2014-08-19T15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8T23:59:00"/>
    <d v="2010-10-07T14:34:3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19T20:56:41"/>
    <d v="2011-01-20T20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3:40:03"/>
    <d v="2012-08-15T13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6T23:59:00"/>
    <d v="2015-10-12T20:25: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15:08:56"/>
    <d v="2011-06-24T15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5T22:07:25"/>
    <d v="2012-07-16T22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18:08:56"/>
    <d v="2013-11-13T18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2:49:08"/>
    <d v="2016-12-12T12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2:12:49"/>
    <d v="2016-12-08T02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1:59:00"/>
    <d v="2010-01-20T05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0:00:00"/>
    <d v="2010-10-12T19:40: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4T19:33:53"/>
    <d v="2015-07-05T19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18:21:27"/>
    <d v="2014-11-08T18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06:07:43"/>
    <d v="2015-02-10T07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3:32:49"/>
    <d v="2014-07-23T13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09T19:35:00"/>
    <d v="2016-02-08T19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5T21:04:23"/>
    <d v="2014-07-11T21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1T23:58:11"/>
    <d v="2015-06-11T23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06:41:32"/>
    <d v="2014-01-04T06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1:59:00"/>
    <d v="2011-03-16T21:19:5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16:16:31"/>
    <d v="2013-03-28T16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18:07:13"/>
    <d v="2012-09-04T18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07:13:06"/>
    <d v="2013-09-19T07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3:30:29"/>
    <d v="2014-11-05T13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8T20:18:59"/>
    <d v="2013-10-09T19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3:00:08"/>
    <d v="2016-10-04T13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15:00:24"/>
    <d v="2012-12-12T15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1:39:19"/>
    <d v="2014-10-15T00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1:50:10"/>
    <d v="2015-12-02T11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4:00:00"/>
    <d v="2010-06-03T16:16:5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08:07:20"/>
    <d v="2013-08-13T08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1:41:54"/>
    <d v="2013-10-28T00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1:18:30"/>
    <d v="2016-01-28T11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d v="2014-11-16T03:05:48"/>
    <d v="2014-10-15T02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1:36:22"/>
    <d v="2015-03-03T12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0T19:00:00"/>
    <d v="2010-06-25T19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d v="2016-07-13T01:49:59"/>
    <d v="2016-06-13T01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15:20:14"/>
    <d v="2016-05-30T15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3:58:29"/>
    <d v="2014-02-13T14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2:59:00"/>
    <d v="2014-12-01T16:51:5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0:10:27"/>
    <d v="2014-01-08T10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1:56:25"/>
    <d v="2016-03-01T12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15:30:06"/>
    <d v="2013-08-02T15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d v="2016-12-23T02:59:00"/>
    <d v="2016-11-20T18:33:0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15:29:34"/>
    <d v="2012-12-21T15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2:32:54"/>
    <d v="2011-06-16T12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2:05:05"/>
    <d v="2012-04-19T12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15:27:39"/>
    <d v="2015-08-24T15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3:23:11"/>
    <d v="2014-06-23T13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7T22:50:00"/>
    <d v="2015-04-17T16:35: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4T22:59:00"/>
    <d v="2016-05-25T12:13:3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0:00:35"/>
    <d v="2016-03-09T11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16:06:58"/>
    <d v="2014-10-21T15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4T20:35:37"/>
    <d v="2012-08-31T20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0:00:00"/>
    <d v="2017-01-10T09:24:2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1:49:11"/>
    <d v="2017-02-27T11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3:00:22"/>
    <d v="2015-07-13T13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0:00:00"/>
    <d v="2015-05-17T17:58:1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08:55:20"/>
    <d v="2015-03-19T08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09T22:59:00"/>
    <d v="2013-08-09T11:37:2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08:01:47"/>
    <d v="2016-04-05T08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0T19:13:06"/>
    <d v="2016-07-13T19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0:11:49"/>
    <d v="2015-04-02T10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1:01:07"/>
    <d v="2016-05-12T01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0:16:37"/>
    <d v="2016-12-19T10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0T23:06:32"/>
    <d v="2015-03-11T23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2:04:28"/>
    <d v="2015-10-02T11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0T19:07:33"/>
    <d v="2017-02-06T19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16:37:05"/>
    <d v="2014-08-28T16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0:00:00"/>
    <d v="2017-01-10T03:46:1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1:00:00"/>
    <d v="2016-01-11T11:34:0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3:23:59"/>
    <d v="2013-02-14T03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6T21:00:00"/>
    <d v="2016-08-01T09:45: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2T22:59:00"/>
    <d v="2015-03-05T00:01:0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2:00:00"/>
    <d v="2016-09-20T09:04:0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17:00:00"/>
    <d v="2016-04-07T13:55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1:59:00"/>
    <d v="2016-02-17T10:00: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15:00:27"/>
    <d v="2017-02-02T15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18:00:00"/>
    <d v="2016-11-17T15:25: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0T23:59:00"/>
    <d v="2016-10-21T04:44:3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2:11:30"/>
    <d v="2016-02-25T13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3:31:40"/>
    <d v="2015-07-12T13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2:00:00"/>
    <d v="2016-11-01T06:41:4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09:00:59"/>
    <d v="2015-01-29T09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08:20:00"/>
    <d v="2015-10-15T07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4:59:58"/>
    <d v="2015-09-15T04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5T22:00:00"/>
    <d v="2015-06-08T10:01:0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15:19:25"/>
    <d v="2013-01-02T15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15:22:48"/>
    <d v="2012-10-02T15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15:38:02"/>
    <d v="2015-08-25T15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2:28:39"/>
    <d v="2013-02-07T02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4:43:09"/>
    <d v="2012-05-02T14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1:10:24"/>
    <d v="2012-03-29T01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0:39:33"/>
    <d v="2013-10-16T23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6T23:00:00"/>
    <d v="2012-02-07T16:10: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18:00:00"/>
    <d v="2014-04-03T06:30: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2:36:00"/>
    <d v="2012-02-16T20:35: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1:59:00"/>
    <d v="2014-03-18T13:50: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3T20:00:00"/>
    <d v="2013-10-01T12:56:1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4:49:39"/>
    <d v="2015-04-15T14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4:00:48"/>
    <d v="2014-01-07T14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1:59:00"/>
    <d v="2012-02-19T12:12:5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3:02:25"/>
    <d v="2015-07-09T13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3:00:00"/>
    <d v="2015-10-22T13:38:3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8T19:00:00"/>
    <d v="2012-08-06T14:29:4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2:15:12"/>
    <d v="2015-07-20T12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6T20:27:16"/>
    <d v="2013-06-26T20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2T19:00:00"/>
    <d v="2016-03-23T11:00: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3:54:07"/>
    <d v="2011-12-29T13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0:22:48"/>
    <d v="2015-05-28T10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4:00:00"/>
    <d v="2016-10-01T11:01:1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4:00:15"/>
    <d v="2014-08-22T14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1T23:59:00"/>
    <d v="2016-01-12T14:10: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15:22:35"/>
    <d v="2013-10-14T14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1:40:36"/>
    <d v="2015-07-17T01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2T23:00:00"/>
    <d v="2013-07-29T10:56:3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16:08:47"/>
    <d v="2014-03-26T16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0:00:00"/>
    <d v="2013-05-29T16:51:4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8T22:00:00"/>
    <d v="2014-06-16T14:03:2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3T19:00:00"/>
    <d v="2015-11-23T04:05: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4:47:27"/>
    <d v="2016-12-06T14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18:31:51"/>
    <d v="2015-02-26T19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09:48:43"/>
    <d v="2016-01-02T09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2:59:00"/>
    <d v="2014-10-02T19:04:4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09:55:16"/>
    <d v="2017-02-08T09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1-30T23:02:00"/>
    <d v="2013-10-25T18:00: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4:49:04"/>
    <d v="2016-03-23T14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4:51:40"/>
    <d v="2017-01-31T14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6T22:02:00"/>
    <d v="2013-10-22T08:48:5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2T22:00:00"/>
    <d v="2017-03-06T13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15:30:00"/>
    <d v="2016-10-04T14:39:0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3:00:00"/>
    <d v="2014-01-21T12:00: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4:00:10"/>
    <d v="2015-08-05T14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0:59:25"/>
    <d v="2015-07-15T10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16:01:18"/>
    <d v="2016-11-14T16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0:52:45"/>
    <d v="2013-03-03T11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2T20:07:53"/>
    <d v="2016-11-02T19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3:17:57"/>
    <d v="2014-07-26T03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2:52:18"/>
    <d v="2016-07-22T02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1:09:07"/>
    <d v="2015-10-19T10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0:32:48"/>
    <d v="2017-01-17T10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17:50:51"/>
    <d v="2016-04-07T17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05:50:46"/>
    <d v="2016-11-08T05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18:00:00"/>
    <d v="2016-05-15T17:28:4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3:01:27"/>
    <d v="2015-05-12T13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4:18:56"/>
    <d v="2016-11-28T14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18:24:10"/>
    <d v="2014-02-24T19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2:23:40"/>
    <d v="2017-01-24T12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7T19:00:00"/>
    <d v="2014-10-14T09:02:3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4:58:33"/>
    <d v="2015-01-10T14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2T22:00:00"/>
    <d v="2016-05-06T08:58:3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15:28:27"/>
    <d v="2016-11-15T15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6T21:00:00"/>
    <d v="2016-04-09T15:59:5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0T20:00:00"/>
    <d v="2014-11-25T14:54:5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1T20:58:35"/>
    <d v="2017-02-09T20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0:00:00"/>
    <d v="2017-02-10T11:54:2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16:59:00"/>
    <d v="2016-12-21T15:51:5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09T19:00:04"/>
    <d v="2016-11-09T19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1:47:16"/>
    <d v="2015-11-07T11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07:10:42"/>
    <d v="2017-02-15T08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07:00:57"/>
    <d v="2014-01-24T07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09:47:59"/>
    <d v="2014-11-22T09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0:38:09"/>
    <d v="2013-12-06T10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1:17:03"/>
    <d v="2012-01-28T11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17:59:00"/>
    <d v="2015-11-30T12:01:0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3T23:00:00"/>
    <d v="2015-01-16T14:21:3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09:59:51"/>
    <d v="2015-08-18T09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1:50:00"/>
    <d v="2011-05-24T01:51:3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3T23:11:26"/>
    <d v="2015-11-14T23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8T21:00:04"/>
    <d v="2012-03-09T22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1T23:00:00"/>
    <d v="2011-02-11T14:07:2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8T23:27:23"/>
    <d v="2012-05-29T23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5T22:59:00"/>
    <d v="2013-08-08T18:07:3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1:01:00"/>
    <d v="2014-06-02T11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3:00:00"/>
    <d v="2012-06-07T14:51:2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18:22:00"/>
    <d v="2013-10-24T18:57:4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2:00:00"/>
    <d v="2009-09-14T01:05: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2T23:00:00"/>
    <d v="2012-03-19T18:26:5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1:44:36"/>
    <d v="2012-03-19T11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4T22:59:00"/>
    <d v="2012-08-30T11:59:5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2:21:20"/>
    <d v="2012-12-21T12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17:54:16"/>
    <d v="2012-12-27T17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2:33:46"/>
    <d v="2012-01-19T12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3T22:59:00"/>
    <d v="2012-02-08T20:00: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4:10:33"/>
    <d v="2014-02-24T15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5T19:46:49"/>
    <d v="2011-01-21T19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2:26:56"/>
    <d v="2012-06-14T12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0T22:31:36"/>
    <d v="2013-05-21T22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2:00:00"/>
    <d v="2013-11-27T15:50: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2T22:39:56"/>
    <d v="2011-11-02T21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0-12-31T23:59:00"/>
    <d v="2010-11-20T14:34:5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3:00:00"/>
    <d v="2014-07-14T11:41:1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09T23:02:09"/>
    <d v="2012-02-08T23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4:15:28"/>
    <d v="2012-04-05T14:15: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8T20:00:00"/>
    <d v="2014-07-31T18:06:3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18:42:17"/>
    <d v="2013-02-02T18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3:03:35"/>
    <d v="2013-02-19T14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6T19:06:29"/>
    <d v="2014-04-06T19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18:00:00"/>
    <d v="2014-03-18T10:11:1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18:00:26"/>
    <d v="2012-04-03T18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08:14:17"/>
    <d v="2012-05-08T08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2:25:43"/>
    <d v="2012-04-05T12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3:24:00"/>
    <d v="2009-09-23T12:24:1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0:00:00"/>
    <d v="2010-01-14T08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5T22:59:00"/>
    <d v="2009-08-25T10:26:5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4T20:58:05"/>
    <d v="2013-11-14T20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3:36:40"/>
    <d v="2014-02-26T14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0:15:01"/>
    <d v="2017-03-05T01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15:29:29"/>
    <d v="2017-03-10T16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3:07:27"/>
    <d v="2017-03-13T13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15:14:45"/>
    <d v="2017-02-24T16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18:32:11"/>
    <d v="2017-02-27T19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2:00:00"/>
    <d v="2017-03-09T19:49:0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17:00:40"/>
    <d v="2014-07-22T17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3:45:37"/>
    <d v="2015-05-15T13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09:59:06"/>
    <d v="2014-06-17T09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4T19:00:00"/>
    <d v="2015-11-24T16:35: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7T19:08:10"/>
    <d v="2014-07-18T19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0:04:31"/>
    <d v="2015-01-07T10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2:50:00"/>
    <d v="2014-05-08T10:36:3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2:34:00"/>
    <d v="2014-10-06T11:04:5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08:44:03"/>
    <d v="2014-05-12T08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17:11:35"/>
    <d v="2014-01-27T17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0:22:23"/>
    <d v="2014-05-27T10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16:31:24"/>
    <d v="2014-05-30T16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2:59:00"/>
    <d v="2016-11-18T14:11:4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0:25:38"/>
    <d v="2016-09-30T10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4:31:44"/>
    <d v="2015-06-12T14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0:00:00"/>
    <d v="2014-09-15T11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4:47:00"/>
    <d v="2015-11-19T14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2:27:49"/>
    <d v="2016-05-25T12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18:39:00"/>
    <d v="2015-02-24T19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4:10:31"/>
    <d v="2016-09-02T14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09:34:36"/>
    <d v="2016-07-26T09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17:22:18"/>
    <d v="2015-12-22T17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3:37:08"/>
    <d v="2015-07-13T13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15:12:50"/>
    <d v="2016-12-04T15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29T21:25:39"/>
    <d v="2015-03-30T21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0:12:32"/>
    <d v="2015-04-07T10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1:13:42"/>
    <d v="2015-04-09T11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2:21:00"/>
    <d v="2014-11-11T12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17:02:16"/>
    <d v="2015-04-02T17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3:48:24"/>
    <d v="2015-05-06T13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09:52:58"/>
    <d v="2015-09-17T09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0T19:39:00"/>
    <d v="2014-12-05T17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0:35:24"/>
    <d v="2015-06-04T10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1:58:00"/>
    <d v="2016-01-08T11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17:00:00"/>
    <d v="2016-04-06T15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1:31:10"/>
    <d v="2014-11-11T11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8T19:16:40"/>
    <d v="2015-11-13T19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17:25:56"/>
    <d v="2015-09-01T17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18:00:00"/>
    <d v="2015-12-08T12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07:45:33"/>
    <d v="2015-09-21T07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17:16:56"/>
    <d v="2016-02-25T18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1:19:25"/>
    <d v="2015-02-28T12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4:30:11"/>
    <d v="2016-01-11T14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7T23:32:21"/>
    <d v="2014-11-17T23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3:39:56"/>
    <d v="2015-05-26T13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3T20:39:31"/>
    <d v="2015-03-24T20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0:53:44"/>
    <d v="2015-07-30T10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15:14:20"/>
    <d v="2015-01-13T15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15:03:57"/>
    <d v="2016-08-10T15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17:12:46"/>
    <d v="2015-11-10T17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16:53:03"/>
    <d v="2016-10-26T15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5T19:18:50"/>
    <d v="2015-07-27T19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4T19:23:36"/>
    <d v="2015-08-20T19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4:02:22"/>
    <d v="2015-09-01T14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17:27:28"/>
    <d v="2015-03-11T17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3T23:30:03"/>
    <d v="2015-07-09T23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1T20:21:47"/>
    <d v="2015-01-22T20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3T21:37:23"/>
    <d v="2014-10-14T20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1:50:32"/>
    <d v="2015-07-06T11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15:07:04"/>
    <d v="2014-11-11T15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0:02:20"/>
    <d v="2016-06-07T10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4:29:00"/>
    <d v="2014-12-16T15:29:1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16:59:00"/>
    <d v="2015-06-24T10:40: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1:17:44"/>
    <d v="2014-11-25T01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3:04:04"/>
    <d v="2015-03-01T14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8T21:53:43"/>
    <d v="2015-09-28T21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0:33:37"/>
    <d v="2015-07-09T10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3:41:33"/>
    <d v="2015-01-27T03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3:57:00"/>
    <d v="2016-12-12T21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15:22:38"/>
    <d v="2015-09-15T15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16:14:16"/>
    <d v="2014-12-03T16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16:59:44"/>
    <d v="2015-06-02T16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15:28:26"/>
    <d v="2014-11-13T15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1:26:04"/>
    <d v="2016-03-15T01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4:44:56"/>
    <d v="2016-01-05T14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d v="2015-05-13T11:18:51"/>
    <d v="2015-04-13T11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15:10:58"/>
    <d v="2016-01-30T16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2T19:56:47"/>
    <d v="2015-12-03T19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09:02:55"/>
    <d v="2016-08-13T09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8T21:39:50"/>
    <d v="2014-12-09T21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1:00:00"/>
    <d v="2015-03-19T08:48:4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5T23:22:37"/>
    <d v="2014-10-06T22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16:01:15"/>
    <d v="2015-07-19T16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4:47:55"/>
    <d v="2015-08-08T04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2:34:42"/>
    <d v="2015-07-26T12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3:41:13"/>
    <d v="2016-10-12T12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18:30:00"/>
    <d v="2014-04-30T21:38:0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1T22:59:00"/>
    <d v="2015-07-13T11:41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15:42:26"/>
    <d v="2016-06-15T15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0:00:00"/>
    <d v="2015-01-15T12:42:2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16:13:07"/>
    <d v="2014-07-11T16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d v="2015-03-24T14:34:04"/>
    <d v="2015-01-23T15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2:43:09"/>
    <d v="2014-12-20T12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09T20:41:35"/>
    <d v="2014-09-10T19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d v="2015-02-21T11:29:56"/>
    <d v="2015-01-22T11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1:23:56"/>
    <d v="2015-02-09T12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1:54:50"/>
    <d v="2014-12-01T11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16:25:08"/>
    <d v="2014-09-27T16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17:04:00"/>
    <d v="2016-05-12T16:55: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7T23:04:52"/>
    <d v="2015-06-08T23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1:38:53"/>
    <d v="2016-02-12T02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2:49:11"/>
    <d v="2015-02-10T13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1:44:00"/>
    <d v="2016-12-30T16:06:0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1T22:08:24"/>
    <d v="2016-01-12T22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7T21:23:33"/>
    <d v="2016-04-28T21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0:14:57"/>
    <d v="2015-02-06T00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16:35:43"/>
    <d v="2016-01-28T16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3T23:27:54"/>
    <d v="2015-06-24T23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1:39:46"/>
    <d v="2015-09-05T01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09:46:10"/>
    <d v="2015-11-30T09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3:00:00"/>
    <d v="2015-01-27T18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17:57:42"/>
    <d v="2015-10-08T16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4:38:49"/>
    <d v="2015-09-18T14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16:35:13"/>
    <d v="2016-01-14T16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2T23:59:00"/>
    <d v="2015-07-01T22:00: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0:00:28"/>
    <d v="2015-02-17T11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0:00:22"/>
    <d v="2014-07-16T10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3:06:31"/>
    <d v="2016-04-25T13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5T23:33:41"/>
    <d v="2015-08-26T23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0:27:51"/>
    <d v="2016-10-27T09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1T23:00:00"/>
    <d v="2016-10-11T06:16:3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0:36:00"/>
    <d v="2016-08-25T02:35: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29T23:25:15"/>
    <d v="2014-10-30T22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7T22:11:00"/>
    <d v="2014-09-19T20:44:1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16:48:10"/>
    <d v="2017-02-13T16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18:00:00"/>
    <d v="2015-11-30T15:15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1:36:49"/>
    <d v="2017-01-03T11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0T23:50:08"/>
    <d v="2017-02-03T23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3:45:50"/>
    <d v="2016-03-23T13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18:03:59"/>
    <d v="2017-01-26T18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08:27:36"/>
    <d v="2016-02-23T09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4:00:00"/>
    <d v="2016-05-05T15:55: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09:18:05"/>
    <d v="2016-02-07T10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2T23:17:00"/>
    <d v="2016-11-29T23:29:2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09-30T22:00:00"/>
    <d v="2011-08-28T19:18:1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8T23:28:16"/>
    <d v="2012-06-28T23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4:00:00"/>
    <d v="2013-03-07T21:40: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4:29:00"/>
    <d v="2015-09-01T16:36:3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2:15:48"/>
    <d v="2012-08-24T12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8T21:27:33"/>
    <d v="2013-04-08T21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2:00:00"/>
    <d v="2012-04-26T15:58:5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0:00:00"/>
    <d v="2012-09-21T22:42:0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05:18:49"/>
    <d v="2011-01-14T05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3T20:47:35"/>
    <d v="2012-04-23T20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18:49:52"/>
    <d v="2011-12-16T18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3T20:03:00"/>
    <d v="2010-06-24T21:46:2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3:57:49"/>
    <d v="2012-10-11T12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0T19:16:16"/>
    <d v="2010-08-26T19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17:00:00"/>
    <d v="2010-05-12T01:54:1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3:52:50"/>
    <d v="2014-10-01T02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1:35:45"/>
    <d v="2012-06-28T11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17:48:33"/>
    <d v="2012-12-14T17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7T21:00:00"/>
    <d v="2012-07-17T12:26:3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17:28:04"/>
    <d v="2015-08-11T17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0:30:08"/>
    <d v="2012-03-31T10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3:46:23"/>
    <d v="2011-06-17T13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2:00:03"/>
    <d v="2012-03-02T13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17:00:03"/>
    <d v="2011-08-16T17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18:57:59"/>
    <d v="2011-09-07T18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1:59:36"/>
    <d v="2012-03-23T11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6T20:59:57"/>
    <d v="2012-04-26T20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1:11:48"/>
    <d v="2011-10-17T10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1:33:59"/>
    <d v="2013-04-09T11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0:27:56"/>
    <d v="2012-04-24T00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5T20:51:00"/>
    <d v="2010-12-30T15:08:3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4:59:00"/>
    <d v="2012-04-25T18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8T23:02:20"/>
    <d v="2013-03-14T23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0:29:04"/>
    <d v="2012-04-23T10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17:42:55"/>
    <d v="2012-05-07T17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17:54:52"/>
    <d v="2013-02-22T18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16:05:38"/>
    <d v="2011-07-06T16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18:13:07"/>
    <d v="2015-01-13T18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3:00:00"/>
    <d v="2012-11-13T10:33:5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3:32:55"/>
    <d v="2012-05-24T13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3:38:24"/>
    <d v="2015-08-28T13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4:48:38"/>
    <d v="2014-08-07T14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16:06:00"/>
    <d v="2016-05-08T16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4T20:22:14"/>
    <d v="2014-10-15T19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3T19:20:16"/>
    <d v="2015-02-11T2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16:00:00"/>
    <d v="2015-09-11T02:07:4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0T20:45:04"/>
    <d v="2015-04-10T20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17:50:34"/>
    <d v="2014-07-15T17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3:25:49"/>
    <d v="2015-02-23T14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18:56:12"/>
    <d v="2015-03-15T18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05:43:33"/>
    <d v="2016-01-02T05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16:02:41"/>
    <d v="2014-11-28T16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5T19:09:49"/>
    <d v="2016-12-27T19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4:21:17"/>
    <d v="2014-08-03T04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15:09:13"/>
    <d v="2015-01-23T15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1:40:52"/>
    <d v="2014-10-30T10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3:15:30"/>
    <d v="2015-02-17T14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2:20:28"/>
    <d v="2014-10-14T11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8T22:43:24"/>
    <d v="2014-06-18T22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4:21:00"/>
    <d v="2016-08-30T09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18:13:41"/>
    <d v="2015-09-22T18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09:52:00"/>
    <d v="2016-03-31T08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7T19:24:52"/>
    <d v="2014-10-18T18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0T23:30:00"/>
    <d v="2014-11-18T14:22:3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15:16:11"/>
    <d v="2012-05-29T15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7T23:59:00"/>
    <d v="2014-11-09T21:11:1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7T22:59:00"/>
    <d v="2013-09-29T13:01:3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06:00:00"/>
    <d v="2015-08-01T15:01:4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d v="2012-03-24T19:56:15"/>
    <d v="2012-02-08T20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19T23:50:00"/>
    <d v="2015-03-18T15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4T22:59:00"/>
    <d v="2015-07-23T11:19:1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15:22:46"/>
    <d v="2012-07-17T15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3:01:08"/>
    <d v="2013-01-30T13:01:5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1:00:00"/>
    <d v="2009-11-10T11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d v="2014-12-01T14:59:05"/>
    <d v="2014-10-31T13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29T21:32:46"/>
    <d v="2013-07-08T21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0:34:15"/>
    <d v="2011-06-02T10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3T23:59:00"/>
    <d v="2013-01-24T07:14:2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16:39:12"/>
    <d v="2014-12-04T16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1:12:01"/>
    <d v="2011-08-30T11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05:46:58"/>
    <d v="2013-07-28T05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09-30T22:59:00"/>
    <d v="2013-08-23T05:14:1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1T22:00:00"/>
    <d v="2010-12-01T21:34:5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07:29:29"/>
    <d v="2012-06-08T07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6T19:30:00"/>
    <d v="2015-01-22T22:18:5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0:00:00"/>
    <d v="2013-09-07T15:36:1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2:33:23"/>
    <d v="2012-03-05T13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29T23:27:00"/>
    <d v="2016-09-05T10:00: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2:00:00"/>
    <d v="2013-04-26T13:11:1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7T22:59:00"/>
    <d v="2015-08-12T10:13:2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15:48:00"/>
    <d v="2012-02-22T01:03:0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4:26:21"/>
    <d v="2017-02-03T14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0T23:46:47"/>
    <d v="2012-07-22T23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5-31T22:59:00"/>
    <d v="2015-04-30T20:52:4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0:43:13"/>
    <d v="2012-04-27T10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18:47:37"/>
    <d v="2012-11-09T18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2:53:06"/>
    <d v="2014-04-15T12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08:59:00"/>
    <d v="2015-03-30T15:38:2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4:37:00"/>
    <d v="2011-10-13T15:58:0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17:49:34"/>
    <d v="2015-02-04T17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07:41:29"/>
    <d v="2015-09-13T07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07:35:39"/>
    <d v="2016-08-12T07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29T22:20:51"/>
    <d v="2015-05-30T22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7-31T19:58:19"/>
    <d v="2014-07-01T19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15:50:00"/>
    <d v="2016-03-11T10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18:32:28"/>
    <d v="2014-07-22T18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16:05:38"/>
    <d v="2015-03-24T16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0:59:54"/>
    <d v="2016-08-02T10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6T21:31:52"/>
    <d v="2015-08-17T21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16:40:35"/>
    <d v="2017-01-09T16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3:12:01"/>
    <d v="2016-03-20T03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2T21:51:57"/>
    <d v="2015-03-13T21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09:12:29"/>
    <d v="2014-07-09T09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4:49:05"/>
    <d v="2016-04-27T14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1T21:36:34"/>
    <d v="2014-12-12T21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18:14:07"/>
    <d v="2015-02-24T19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4:41:37"/>
    <d v="2014-07-10T14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2:00:00"/>
    <d v="2015-08-21T19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4:55:03"/>
    <d v="2014-07-17T14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5T22:00:00"/>
    <d v="2015-04-16T02:50: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1:04:58"/>
    <d v="2015-10-17T10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d v="2016-10-29T18:43:54"/>
    <d v="2016-09-29T18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2:28:00"/>
    <d v="2015-01-15T13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4T23:09:29"/>
    <d v="2015-05-15T23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18:07:12"/>
    <d v="2014-06-05T18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2:55:36"/>
    <d v="2015-11-25T02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1:12:33"/>
    <d v="2015-11-30T11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08:14:00"/>
    <d v="2015-02-07T11:13:4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06:52:07"/>
    <d v="2016-02-22T07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09:08:17"/>
    <d v="2016-01-19T09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15:45:24"/>
    <d v="2016-01-13T16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4:13:41"/>
    <d v="2014-09-05T14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15:17:06"/>
    <d v="2015-03-26T15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18:13:48"/>
    <d v="2014-07-08T18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0:51:40"/>
    <d v="2017-01-25T00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0:56:49"/>
    <d v="2014-07-08T10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3:11:57"/>
    <d v="2016-05-20T03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15:10:01"/>
    <d v="2015-08-24T15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3:05:47"/>
    <d v="2014-06-19T13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15:36:40"/>
    <d v="2016-01-25T16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2T22:59:00"/>
    <d v="2012-08-29T16:39:0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16:20:00"/>
    <d v="2014-10-03T12:56:0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16:54:14"/>
    <d v="2013-12-09T16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8T20:13:43"/>
    <d v="2012-03-29T20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07:59:50"/>
    <d v="2016-05-18T07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2:06:22"/>
    <d v="2014-03-28T12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1T21:00:00"/>
    <d v="2015-06-29T15:59:3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4T19:00:00"/>
    <d v="2017-02-01T14:14:2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0:42:31"/>
    <d v="2012-06-15T00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1:59:00"/>
    <d v="2016-07-13T16:08:4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17:59:00"/>
    <d v="2016-11-30T03:03:3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8T22:26:10"/>
    <d v="2014-12-08T22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4:38:14"/>
    <d v="2012-08-22T14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0:00:00"/>
    <d v="2014-04-01T12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07:00:00"/>
    <d v="2016-03-24T06:56:0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18:52:09"/>
    <d v="2015-07-26T18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15:59:11"/>
    <d v="2014-09-20T15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15:01:01"/>
    <d v="2015-10-02T14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06:00:00"/>
    <d v="2015-09-26T16:13:2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0T20:00:00"/>
    <d v="2015-09-03T23:00: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2:56:28"/>
    <d v="2015-04-21T12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2:50:16"/>
    <d v="2016-11-15T12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1:09:26"/>
    <d v="2016-11-18T01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05:07:02"/>
    <d v="2012-08-23T05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15:26:48"/>
    <d v="2016-10-15T14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0:04:29"/>
    <d v="2015-05-04T10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15:54:21"/>
    <d v="2015-10-27T14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18:11:07"/>
    <d v="2014-11-10T18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07:55:22"/>
    <d v="2015-04-14T07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05:00:00"/>
    <d v="2016-06-02T21:31:5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29T23:03:47"/>
    <d v="2015-08-01T23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8T20:28:59"/>
    <d v="2016-05-03T20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18:00:00"/>
    <d v="2014-01-28T14:45: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0:45:21"/>
    <d v="2016-08-30T10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16:49:21"/>
    <d v="2015-02-02T17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5T20:00:00"/>
    <d v="2016-09-23T09:45: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08:11:15"/>
    <d v="2016-09-26T08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16:54:55"/>
    <d v="2014-12-16T16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15:45:48"/>
    <d v="2015-01-20T15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7T22:51:14"/>
    <d v="2015-04-08T22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15:09:00"/>
    <d v="2014-08-29T14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1:57:00"/>
    <d v="2016-06-15T00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2:59:00"/>
    <d v="2016-11-15T08:58:3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4:00:35"/>
    <d v="2017-02-08T14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16:13:23"/>
    <d v="2014-10-09T15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2:31:09"/>
    <d v="2015-08-10T02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1:16:59"/>
    <d v="2015-07-15T01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2:09:20"/>
    <d v="2016-02-08T12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d v="2016-02-01T18:55:41"/>
    <d v="2015-12-03T18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09:59:03"/>
    <d v="2016-11-21T09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4:20:09"/>
    <d v="2015-11-19T14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09T22:48:45"/>
    <d v="2014-11-09T22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2T23:00:00"/>
    <d v="2014-05-12T10:38:4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08:25:26"/>
    <d v="2015-02-20T09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d v="2016-02-09T15:00:00"/>
    <d v="2016-01-12T15:47:2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4:00:00"/>
    <d v="2017-02-01T11:31:2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2T20:30:00"/>
    <d v="2016-06-30T17:17:3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16:13:14"/>
    <d v="2016-06-30T16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d v="2015-04-17T20:40:10"/>
    <d v="2015-03-18T20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3:06:58"/>
    <d v="2015-09-25T12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18:00:10"/>
    <d v="2013-09-25T18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2:55:13"/>
    <d v="2015-07-22T12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0:00:00"/>
    <d v="2015-08-06T09:56:4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1:59:00"/>
    <d v="2015-11-04T19:36:3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16:29:34"/>
    <d v="2015-03-20T16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16:00:00"/>
    <d v="2015-08-19T13:20: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17:13:36"/>
    <d v="2016-01-11T17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d v="2015-11-09T09:32:00"/>
    <d v="2015-09-28T09:07:4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09T19:51:36"/>
    <d v="2015-11-10T19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8T19:29:40"/>
    <d v="2014-06-30T19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4:38:00"/>
    <d v="2014-11-19T12:58:3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1:00:00"/>
    <d v="2015-12-06T16:13:1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17:45:00"/>
    <d v="2014-09-30T07:59:5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4T23:59:00"/>
    <d v="2016-06-08T10:11:1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16:34:49"/>
    <d v="2014-10-11T15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09:59:34"/>
    <d v="2016-04-22T09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2T19:42:23"/>
    <d v="2014-06-02T19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4:09:25"/>
    <d v="2015-08-25T14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7T19:01:34"/>
    <d v="2015-01-28T19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d v="2016-04-05T23:04:51"/>
    <d v="2016-03-07T00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16:29:10"/>
    <d v="2014-06-15T16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0:59:00"/>
    <d v="2014-10-20T15:55: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3:07:20"/>
    <d v="2015-01-30T13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16:57:05"/>
    <d v="2014-06-30T16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0:42:10"/>
    <d v="2015-02-26T11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18:23:43"/>
    <d v="2014-09-10T18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0:21:58"/>
    <d v="2015-05-30T10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d v="2015-02-23T22:00:00"/>
    <d v="2015-01-23T21:51:1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18:04:50"/>
    <d v="2016-06-30T18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2T21:31:16"/>
    <d v="2015-04-18T21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2:22:37"/>
    <d v="2015-03-26T12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2:01:00"/>
    <d v="2015-02-23T03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2T22:19:26"/>
    <d v="2014-07-13T22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5T22:22:19"/>
    <d v="2014-08-26T22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3T22:21:58"/>
    <d v="2015-02-12T23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15:16:00"/>
    <d v="2014-11-21T15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17:00:00"/>
    <d v="2015-07-02T17:33:4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16:33:28"/>
    <d v="2014-05-28T16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16:31:03"/>
    <d v="2014-07-09T16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15:59:32"/>
    <d v="2014-08-19T15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2:35:34"/>
    <d v="2017-03-07T13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3:14:37"/>
    <d v="2017-03-06T14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0:33:50"/>
    <d v="2017-01-21T11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4:41:54"/>
    <d v="2017-02-21T15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15:59:18"/>
    <d v="2017-02-07T16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1:59:00"/>
    <d v="2014-09-17T02:04:4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1:59:00"/>
    <d v="2013-04-27T13:47:2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1:45:26"/>
    <d v="2016-05-22T11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3T22:59:00"/>
    <d v="2016-08-29T22:35: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8T21:00:00"/>
    <d v="2014-07-08T00:30: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17:01:00"/>
    <d v="2014-05-21T12:53:1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3:00:00"/>
    <d v="2013-06-06T20:29:2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0:41:24"/>
    <d v="2015-11-14T10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18:00:00"/>
    <d v="2016-09-16T10:43:1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4:33:48"/>
    <d v="2016-01-18T04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2:59:53"/>
    <d v="2015-09-08T02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17:57:29"/>
    <d v="2014-10-22T16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18:00:00"/>
    <d v="2016-04-05T09:19:0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18:44:54"/>
    <d v="2016-02-17T19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07:10:53"/>
    <d v="2016-10-12T06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4:00:00"/>
    <d v="2013-08-07T08:03:1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15:34:13"/>
    <d v="2016-11-30T15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16:08:08"/>
    <d v="2014-11-01T15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2:50:59"/>
    <d v="2015-07-14T02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2:52:15"/>
    <d v="2017-01-10T12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d v="2016-04-22T08:55:11"/>
    <d v="2016-03-23T08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1:14:23"/>
    <d v="2015-07-13T11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09:23:54"/>
    <d v="2015-11-25T09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0:46:37"/>
    <d v="2015-04-01T00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07:59:35"/>
    <d v="2013-03-18T07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7T23:00:00"/>
    <d v="2014-08-21T07:37:0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7T19:00:00"/>
    <d v="2013-04-25T14:23:4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0:32:54"/>
    <d v="2015-02-09T01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16:59:00"/>
    <d v="2016-09-13T11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15:00:00"/>
    <d v="2013-02-10T21:54:1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0:59:33"/>
    <d v="2014-03-24T10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4:00:00"/>
    <d v="2013-12-03T17:01:2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5T22:26:44"/>
    <d v="2016-09-06T22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16:18:37"/>
    <d v="2014-03-21T16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18:45:52"/>
    <d v="2015-02-09T19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19T21:07:00"/>
    <d v="2014-09-29T10:46:4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2:16:27"/>
    <d v="2012-05-01T12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2:53:27"/>
    <d v="2016-09-19T02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8T20:29:58"/>
    <d v="2012-01-29T20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18:42:48"/>
    <d v="2012-05-15T18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3:45:11"/>
    <d v="2014-07-30T13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5T22:10:00"/>
    <d v="2012-05-15T10:33:1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2:03:22"/>
    <d v="2016-08-03T12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3:10:37"/>
    <d v="2015-03-05T14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15:00:00"/>
    <d v="2012-06-18T16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16:17:22"/>
    <d v="2014-04-18T16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3:21:44"/>
    <d v="2011-11-08T13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16:37:03"/>
    <d v="2012-07-27T16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0:15:51"/>
    <d v="2014-08-12T10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3:58:47"/>
    <d v="2015-03-09T13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16:36:41"/>
    <d v="2013-12-12T16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d v="2016-08-06T10:45:32"/>
    <d v="2016-07-22T10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05:36:23"/>
    <d v="2016-09-26T05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3:47:46"/>
    <d v="2016-06-03T03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06:04:18"/>
    <d v="2013-05-21T06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2T20:31:33"/>
    <d v="2012-12-03T20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18:53:15"/>
    <d v="2012-01-18T19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08:54:44"/>
    <d v="2013-04-09T08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4:00:00"/>
    <d v="2012-05-01T02:00: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08:53:48"/>
    <d v="2012-10-12T08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1:01:58"/>
    <d v="2011-07-12T11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18:00:50"/>
    <d v="2015-06-17T18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08:45:23"/>
    <d v="2012-02-28T09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4:49:50"/>
    <d v="2014-04-16T14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0:55:30"/>
    <d v="2014-02-16T11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2:00:00"/>
    <d v="2012-12-14T07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15:51:34"/>
    <d v="2013-09-20T15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15:45:21"/>
    <d v="2016-04-14T15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7T22:02:08"/>
    <d v="2013-02-05T22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5T19:19:14"/>
    <d v="2011-11-15T19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2:07:56"/>
    <d v="2015-05-12T02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1:03:24"/>
    <d v="2015-06-17T11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18:28:26"/>
    <d v="2014-07-26T18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0:03:41"/>
    <d v="2015-10-23T09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05:44:48"/>
    <d v="2017-02-08T05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2:00:00"/>
    <d v="2015-01-14T17:35: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6T23:59:00"/>
    <d v="2015-01-22T17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07:50:46"/>
    <d v="2015-04-09T07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3:54:03"/>
    <d v="2014-10-08T13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16:00:00"/>
    <d v="2016-07-06T23:32:4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08:39:40"/>
    <d v="2014-06-25T08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7T23:45:52"/>
    <d v="2014-06-17T23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1:50:43"/>
    <d v="2016-06-29T11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1T23:00:00"/>
    <d v="2015-02-20T19:18:5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17:31:43"/>
    <d v="2015-01-12T17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8T23:00:00"/>
    <d v="2016-08-09T16:35: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0:32:39"/>
    <d v="2015-06-28T00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05:03:25"/>
    <d v="2015-06-21T05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4:00:00"/>
    <d v="2016-02-16T11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18:00:00"/>
    <d v="2014-05-21T07:37:2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07:40:28"/>
    <d v="2014-06-05T07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17:34:00"/>
    <d v="2014-06-08T17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1:00:00"/>
    <d v="2015-07-16T11:12:0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1:00:00"/>
    <d v="2016-05-17T01:21:1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08:16:06"/>
    <d v="2014-11-05T08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06:00:00"/>
    <d v="2014-09-18T00:50: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0:31:47"/>
    <d v="2015-07-07T10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5T19:00:00"/>
    <d v="2015-06-02T20:34:3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05:53:10"/>
    <d v="2014-08-30T05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07:07:53"/>
    <d v="2015-07-28T07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06:00:00"/>
    <d v="2015-06-30T01:24:5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15:57:18"/>
    <d v="2015-05-30T15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15:18:55"/>
    <d v="2015-07-23T15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09:39:00"/>
    <d v="2016-03-22T06:55: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5-31T22:59:00"/>
    <d v="2014-04-29T22:21:0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06:55:03"/>
    <d v="2015-01-24T06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5T23:00:00"/>
    <d v="2015-02-19T12:51:3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2:49:21"/>
    <d v="2016-11-19T12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4:35:15"/>
    <d v="2015-04-09T04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3:38:29"/>
    <d v="2016-07-08T13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1:00:00"/>
    <d v="2015-07-03T06:13: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0:14:22"/>
    <d v="2015-01-19T10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09:21:26"/>
    <d v="2015-09-03T09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07:36:49"/>
    <d v="2015-05-15T07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5T19:00:00"/>
    <d v="2016-02-01T09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17:08:55"/>
    <d v="2014-08-24T17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0:24:52"/>
    <d v="2015-02-25T11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17:59:00"/>
    <d v="2015-03-03T19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2T20:43:00"/>
    <d v="2015-05-12T01:29:5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4:01:26"/>
    <d v="2015-11-04T14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2:00:00"/>
    <d v="2015-06-15T19:50: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1:30:00"/>
    <d v="2016-05-04T11:24:2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18:00:00"/>
    <d v="2015-09-07T01:21:0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05:25:18"/>
    <d v="2016-05-05T05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1T22:59:00"/>
    <d v="2014-04-29T15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4:47:50"/>
    <d v="2015-06-16T14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17:00:00"/>
    <d v="2014-10-26T12:01:3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d v="2015-10-10T21:00:00"/>
    <d v="2015-09-20T22:03:5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18:02:10"/>
    <d v="2015-01-15T18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4T19:00:00"/>
    <d v="2015-11-05T11:53:3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7T23:59:00"/>
    <d v="2017-01-11T01:16:5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17:48:04"/>
    <d v="2015-10-30T16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17:00:00"/>
    <d v="2014-07-22T09:34:5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4T23:59:00"/>
    <d v="2014-08-02T00:45: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2:00:00"/>
    <d v="2015-02-24T19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3:44:57"/>
    <d v="2015-10-14T12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06:00:00"/>
    <d v="2014-05-25T17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2T23:00:00"/>
    <d v="2016-05-02T12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08:06:20"/>
    <d v="2016-12-05T08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7T19:23:53"/>
    <d v="2015-04-08T19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1:36:34"/>
    <d v="2015-04-14T11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4:21:05"/>
    <d v="2016-03-24T14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0:34:19"/>
    <d v="2015-04-29T10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05:16:40"/>
    <d v="2016-03-24T05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5T19:10:11"/>
    <d v="2014-08-06T19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18:17:00"/>
    <d v="2016-01-20T19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0T20:05:03"/>
    <d v="2014-05-21T20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3T23:34:57"/>
    <d v="2014-07-15T23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2:11:59"/>
    <d v="2015-04-17T12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18:34:00"/>
    <d v="2015-12-31T19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16:34:00"/>
    <d v="2015-06-09T19:54:0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3:00:00"/>
    <d v="2016-12-22T17:04:5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06:28:00"/>
    <d v="2014-11-11T08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3:41:44"/>
    <d v="2015-08-17T03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4:12:56"/>
    <d v="2016-04-20T14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09:10:48"/>
    <d v="2015-09-10T09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3:57:09"/>
    <d v="2014-05-25T13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1:12:03"/>
    <d v="2014-07-11T11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08:18:00"/>
    <d v="2015-06-17T09:43:2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5T21:44:19"/>
    <d v="2014-11-06T21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17:00:00"/>
    <d v="2016-09-14T17:55: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3T23:00:00"/>
    <d v="2016-06-09T23:41:1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4:50:54"/>
    <d v="2016-09-05T14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09:14:41"/>
    <d v="2016-06-19T09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6T23:32:45"/>
    <d v="2014-04-16T23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2:43:33"/>
    <d v="2014-12-01T12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19T21:47:18"/>
    <d v="2015-04-20T21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4:37:11"/>
    <d v="2014-12-29T14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15:16:26"/>
    <d v="2016-12-18T15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4T22:04:53"/>
    <d v="2016-04-04T22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2:51:19"/>
    <d v="2015-06-16T12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2:00:00"/>
    <d v="2016-10-29T17:55: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09:46:35"/>
    <d v="2015-05-04T09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2:24:21"/>
    <d v="2015-12-21T12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2:05:00"/>
    <d v="2015-07-07T16:44:1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0:20:36"/>
    <d v="2014-10-04T09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09:18:38"/>
    <d v="2016-04-01T09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5T23:59:00"/>
    <d v="2016-01-01T16:40: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2:27:15"/>
    <d v="2014-11-05T12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3T19:50:01"/>
    <d v="2015-02-11T20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8T22:59:00"/>
    <d v="2015-09-14T10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05:15:24"/>
    <d v="2014-12-12T05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7T23:59:00"/>
    <d v="2014-10-10T07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15:43:05"/>
    <d v="2014-07-30T15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8T22:00:00"/>
    <d v="2014-07-11T12:49:5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15:12:08"/>
    <d v="2016-02-15T16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16:00:00"/>
    <d v="2014-08-18T12:08:2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d v="2015-01-08T21:00:00"/>
    <d v="2014-11-10T13:33:1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17:40:15"/>
    <d v="2015-02-02T18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16:00:00"/>
    <d v="2014-06-21T08:19:5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1:00:00"/>
    <d v="2016-11-27T16:48:4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0:29:05"/>
    <d v="2015-09-11T10:30: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0:57:33"/>
    <d v="2015-10-01T10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3T20:52:38"/>
    <d v="2016-05-24T20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0:37:12"/>
    <d v="2014-07-10T00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16:42:19"/>
    <d v="2014-12-09T16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05:33:16"/>
    <d v="2015-07-25T05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8T23:00:18"/>
    <d v="2015-07-10T23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07:00:00"/>
    <d v="2014-10-28T18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6T20:21:53"/>
    <d v="2016-08-23T20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7-31T20:00:00"/>
    <d v="2015-07-14T10:34:2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16:03:57"/>
    <d v="2016-03-15T16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2:33:39"/>
    <d v="2016-05-09T12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4:46:00"/>
    <d v="2014-10-17T01:23:2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15:11:27"/>
    <d v="2015-04-13T15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3:27:06"/>
    <d v="2015-05-18T13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4T22:09:34"/>
    <d v="2015-12-15T22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17:08:59"/>
    <d v="2014-07-08T17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15:46:34"/>
    <d v="2015-01-13T16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3:33:10"/>
    <d v="2016-02-15T04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06:26:29"/>
    <d v="2014-04-26T06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0:37:27"/>
    <d v="2015-08-29T00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0:06:47"/>
    <d v="2015-10-01T10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09:52:09"/>
    <d v="2014-07-06T09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3:01:10"/>
    <d v="2015-02-23T14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16:16:44"/>
    <d v="2014-08-26T16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15:58:47"/>
    <d v="2015-04-03T15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3T22:00:00"/>
    <d v="2015-01-08T22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8T22:59:00"/>
    <d v="2015-04-09T08:21:5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09:01:08"/>
    <d v="2014-08-12T09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3:22:59"/>
    <d v="2015-02-09T13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0:00:00"/>
    <d v="2014-06-16T11:03:4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18:57:26"/>
    <d v="2016-02-03T18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08:32:38"/>
    <d v="2014-04-25T08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09:01:04"/>
    <d v="2015-04-07T09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1:08:00"/>
    <d v="2014-08-21T01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06:00:00"/>
    <d v="2015-01-20T22:57:1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17:57:33"/>
    <d v="2016-05-05T17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0:16:04"/>
    <d v="2014-05-16T10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2:00:00"/>
    <d v="2016-07-02T09:00: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2T23:59:00"/>
    <d v="2014-09-30T10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05:58:33"/>
    <d v="2014-06-13T05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1:53:34"/>
    <d v="2014-12-31T11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7T20:00:00"/>
    <d v="2014-07-25T14:25: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3:33:38"/>
    <d v="2014-12-09T13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18:02:35"/>
    <d v="2015-01-30T18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15:18:00"/>
    <d v="2015-11-26T14:17:3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2T22:06:20"/>
    <d v="2015-03-13T22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16:56:38"/>
    <d v="2015-05-08T16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3T22:21:00"/>
    <d v="2015-04-23T22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07:44:52"/>
    <d v="2016-07-16T07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2:11:00"/>
    <d v="2016-10-06T08:29:2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0:34:53"/>
    <d v="2015-04-03T10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15:45:17"/>
    <d v="2015-10-20T14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3:45:52"/>
    <d v="2015-12-24T03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4:16:13"/>
    <d v="2014-08-21T14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6T23:00:00"/>
    <d v="2016-09-15T11:33:5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4:00:21"/>
    <d v="2015-09-08T14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08:00:03"/>
    <d v="2017-02-24T09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2:47:29"/>
    <d v="2015-05-17T12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18:00:50"/>
    <d v="2016-04-04T18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18:16:12"/>
    <d v="2015-01-26T19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2:41:57"/>
    <d v="2016-03-09T13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6T19:12:05"/>
    <d v="2016-05-07T19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3:10:23"/>
    <d v="2014-08-12T13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5T23:00:00"/>
    <d v="2015-02-26T00:05: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1:59:00"/>
    <d v="2015-02-01T00:51:4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06:17:04"/>
    <d v="2015-06-02T06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16:32:00"/>
    <d v="2014-07-07T16:50: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2:30:33"/>
    <d v="2015-06-07T12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2:43:32"/>
    <d v="2015-08-17T12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8T22:44:52"/>
    <d v="2015-02-06T23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6T22:59:00"/>
    <d v="2016-08-03T07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17:51:00"/>
    <d v="2015-04-03T13:52:3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1:04:11"/>
    <d v="2014-06-18T11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0:47:58"/>
    <d v="2014-08-01T10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4T20:00:00"/>
    <d v="2016-11-19T21:38:4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5-12-31T23:00:00"/>
    <d v="2015-12-03T14:38:2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5T20:35:00"/>
    <d v="2014-08-28T20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6T22:00:00"/>
    <d v="2014-10-29T11:24:4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07:00:00"/>
    <d v="2016-02-25T12:32:1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2T21:14:00"/>
    <d v="2015-01-22T16:08:5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0:59:00"/>
    <d v="2014-10-10T10:22:2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1:00:00"/>
    <d v="2014-12-20T14:47:0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3T21:00:00"/>
    <d v="2015-08-03T16:58:5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08:25:56"/>
    <d v="2015-08-09T08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1:29:03"/>
    <d v="2016-01-12T11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1:10:36"/>
    <d v="2014-09-12T10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1:41:21"/>
    <d v="2016-07-25T01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0T23:00:00"/>
    <d v="2016-10-11T18:22:0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06:00:06"/>
    <d v="2016-03-02T07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2T19:00:00"/>
    <d v="2016-09-14T02:22:3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3:41:21"/>
    <d v="2016-05-21T03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d v="2015-12-20T23:59:00"/>
    <d v="2015-11-28T19:29:2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08:47:00"/>
    <d v="2015-12-03T08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15:05:30"/>
    <d v="2017-01-05T15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3:25:10"/>
    <d v="2016-09-09T13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d v="2016-02-20T15:07:47"/>
    <d v="2016-01-21T15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06:29:32"/>
    <d v="2014-09-03T06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0:57:51"/>
    <d v="2016-12-20T10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16:54:00"/>
    <d v="2015-03-27T16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6T23:59:00"/>
    <d v="2017-02-09T12:36:3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5T23:25:00"/>
    <d v="2014-05-18T23:38:4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2-28T21:00:00"/>
    <d v="2017-02-14T12:46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3:00:00"/>
    <d v="2017-01-17T14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16:29:42"/>
    <d v="2016-06-13T16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15:04:12"/>
    <d v="2012-11-26T15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0:59:00"/>
    <d v="2016-01-29T15:22:5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17:08:44"/>
    <d v="2014-10-16T16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1:11:45"/>
    <d v="2014-09-06T11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3:09:51"/>
    <d v="2014-11-14T13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d v="2015-04-25T00:11:23"/>
    <d v="2015-04-04T00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0:05:19"/>
    <d v="2015-12-22T00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09:40:40"/>
    <d v="2014-10-27T08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4:58:39"/>
    <d v="2014-12-23T14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17:59:00"/>
    <d v="2015-11-26T06:15: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1:52:10"/>
    <d v="2015-01-20T11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15:04:09"/>
    <d v="2015-05-22T15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0:00:00"/>
    <d v="2014-10-07T21:58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0T23:00:00"/>
    <d v="2014-05-26T12:27:1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08:09:12"/>
    <d v="2014-05-19T08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15:24:03"/>
    <d v="2014-07-21T15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17:00:00"/>
    <d v="2015-06-08T02:09:3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6T22:00:00"/>
    <d v="2014-04-29T15:00: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15:18:53"/>
    <d v="2015-06-15T15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0:59:00"/>
    <d v="2016-10-17T09:51:0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17:53:29"/>
    <d v="2016-07-13T17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1:13:06"/>
    <d v="2015-04-27T11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18:51:15"/>
    <d v="2012-09-06T18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1:00:00"/>
    <d v="2014-05-02T07:13:3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06:01:32"/>
    <d v="2017-02-17T06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0:54:11"/>
    <d v="2015-02-18T11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1:20:25"/>
    <d v="2016-07-16T01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7T23:35:00"/>
    <d v="2014-10-20T12:00: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2:56:11"/>
    <d v="2015-08-17T12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16:10:47"/>
    <d v="2016-08-15T16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0T20:04:19"/>
    <d v="2015-08-11T20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7T21:38:45"/>
    <d v="2016-07-18T21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0-31T22:59:00"/>
    <d v="2016-10-01T07:50: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08:26:49"/>
    <d v="2013-04-04T08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06:59:00"/>
    <d v="2013-07-11T13:50: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1T23:59:00"/>
    <d v="2010-07-19T16:26:1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1:03:17"/>
    <d v="2016-01-04T01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2:59:00"/>
    <d v="2013-12-02T14:03:5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18:00:00"/>
    <d v="2015-06-22T14:00: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15:50:48"/>
    <d v="2015-12-21T15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1:30:47"/>
    <d v="2015-09-06T11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5T21:50:00"/>
    <d v="2015-03-19T20:41:3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2:26:38"/>
    <d v="2016-01-18T12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1T22:44:15"/>
    <d v="2014-07-22T22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09T23:52:00"/>
    <d v="2014-08-11T14:16:2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08:16:00"/>
    <d v="2016-03-14T18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16:22:00"/>
    <d v="2014-12-02T16:37:4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3T19:20:55"/>
    <d v="2015-05-14T19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4T23:02:40"/>
    <d v="2016-04-04T23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4:59:05"/>
    <d v="2017-01-09T04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0:59:00"/>
    <d v="2015-04-28T11:04:5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1T22:59:00"/>
    <d v="2014-08-11T13:16: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1T20:04:00"/>
    <d v="2015-01-23T14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17:59:50"/>
    <d v="2014-11-10T17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0:16:24"/>
    <d v="2014-07-31T10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09:36:51"/>
    <d v="2016-03-04T10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3:59:00"/>
    <d v="2016-03-31T03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17:27:26"/>
    <d v="2014-07-09T17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1:35:34"/>
    <d v="2015-08-29T01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d v="2014-08-13T13:49:08"/>
    <d v="2014-07-14T13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3:00:00"/>
    <d v="2015-09-01T07:51:3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17:08:58"/>
    <d v="2016-09-17T17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1:59:00"/>
    <d v="2015-10-21T22:07:2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29T20:19:32"/>
    <d v="2014-07-04T20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0:28:57"/>
    <d v="2016-06-10T00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17:31:19"/>
    <d v="2015-08-10T17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1:35:52"/>
    <d v="2015-09-16T11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15:00:34"/>
    <d v="2014-11-14T15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2:36:09"/>
    <d v="2016-11-16T12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0:59:00"/>
    <d v="2015-04-03T12:34:4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29T20:46:00"/>
    <d v="2016-10-15T11:34:2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4:19:00"/>
    <d v="2015-04-17T11:25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08:42:39"/>
    <d v="2016-02-09T08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8T21:27:20"/>
    <d v="2016-06-29T21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0:38:43"/>
    <d v="2015-08-10T10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17:57:58"/>
    <d v="2017-01-31T17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5T22:19:55"/>
    <d v="2015-01-26T22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1:07:15"/>
    <d v="2015-02-20T12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6T20:40:44"/>
    <d v="2014-10-27T19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19T23:21:31"/>
    <d v="2015-08-20T23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18:09:06"/>
    <d v="2015-10-16T17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0:00:00"/>
    <d v="2014-08-02T08:31:1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3:48:00"/>
    <d v="2015-04-06T12:22:1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16:12:39"/>
    <d v="2015-08-30T16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1:05:59"/>
    <d v="2015-06-18T11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0T23:36:30"/>
    <d v="2016-10-21T22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08:41:00"/>
    <d v="2014-12-08T08:44:0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8T20:59:00"/>
    <d v="2016-06-07T08:01:2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3:39:05"/>
    <d v="2015-03-02T14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17:45:43"/>
    <d v="2016-07-15T17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17:00:00"/>
    <d v="2015-09-08T09:51:5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5-31T22:59:00"/>
    <d v="2014-05-01T16:49:0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4:05:56"/>
    <d v="2015-07-22T14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7-31T19:36:20"/>
    <d v="2016-06-01T19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4:48:46"/>
    <d v="2015-04-20T14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09:00:00"/>
    <d v="2016-09-16T07:05: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7T19:17:00"/>
    <d v="2015-12-21T14:00: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1T23:33:11"/>
    <d v="2016-01-12T23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09:56:15"/>
    <d v="2014-09-20T09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2:56:00"/>
    <d v="2015-06-16T04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3:10:18"/>
    <d v="2016-07-04T03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1T22:45:06"/>
    <d v="2015-04-12T22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2T21:00:00"/>
    <d v="2015-01-02T16:48:3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0:00:00"/>
    <d v="2014-08-25T12:15: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17:00:00"/>
    <d v="2015-08-25T05:17:5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4:32:31"/>
    <d v="2015-05-04T14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0:19:54"/>
    <d v="2015-02-27T11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7T22:00:10"/>
    <d v="2014-07-23T22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8T19:45:19"/>
    <d v="2017-01-09T19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09:17:00"/>
    <d v="2014-09-03T09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0-31T21:55:34"/>
    <d v="2016-09-01T21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2:33:02"/>
    <d v="2015-03-18T12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0:10:50"/>
    <d v="2014-07-23T10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05:43:47"/>
    <d v="2016-05-06T05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07:22:05"/>
    <d v="2015-03-18T07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08:12:00"/>
    <d v="2016-05-19T03:59:2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0:35:23"/>
    <d v="2016-06-13T10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6T19:05:32"/>
    <d v="2015-02-24T20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16:36:36"/>
    <d v="2016-03-06T17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1:18:55"/>
    <d v="2014-07-28T11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d v="2016-11-09T18:22:12"/>
    <d v="2016-11-04T17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18:49:58"/>
    <d v="2016-06-09T18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3:43:21"/>
    <d v="2014-12-04T13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d v="2016-01-06T23:57:52"/>
    <d v="2015-12-07T23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18:26:02"/>
    <d v="2016-02-26T19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15:33:49"/>
    <d v="2015-01-30T15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3:49:01"/>
    <d v="2017-02-14T14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4:13:39"/>
    <d v="2017-03-09T15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3T23:59:00"/>
    <d v="2017-03-14T10:21:5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07:54:05"/>
    <d v="2017-03-09T08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2:24:20"/>
    <d v="2017-02-20T03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07:33:54"/>
    <d v="2017-02-22T08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1:16:59"/>
    <d v="2017-03-06T12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3T22:38:41"/>
    <d v="2017-03-12T22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17:59:00"/>
    <d v="2017-02-23T06:05: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4:12:00"/>
    <d v="2017-03-13T16:14:2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0:30:07"/>
    <d v="2017-03-15T10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4T23:33:00"/>
    <d v="2017-02-19T01:29:2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1:15:03"/>
    <d v="2017-03-08T12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15:00:00"/>
    <d v="2017-03-06T13:04:4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06:18:59"/>
    <d v="2017-02-17T07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3:35:56"/>
    <d v="2017-03-14T03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1:00:00"/>
    <d v="2017-03-02T07:55: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18:58:54"/>
    <d v="2017-01-26T19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0:22:46"/>
    <d v="2017-03-02T11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6T19:15:55"/>
    <d v="2014-09-27T18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09-30T23:00:00"/>
    <d v="2014-09-09T10:58:0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6T21:00:00"/>
    <d v="2012-11-12T19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4T23:00:00"/>
    <d v="2010-10-27T01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15:09:34"/>
    <d v="2014-08-11T15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15:49:27"/>
    <d v="2013-10-03T15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4-30T23:59:00"/>
    <d v="2011-03-30T22:42:1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15:00:58"/>
    <d v="2012-03-02T16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06:58:45"/>
    <d v="2012-11-20T06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17:52:24"/>
    <d v="2012-04-27T17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d v="2014-07-19T00:00:00"/>
    <d v="2014-07-09T13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d v="2013-07-22T15:09:12"/>
    <d v="2013-06-22T15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18:00:00"/>
    <d v="2011-12-06T20:36:0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2T23:59:00"/>
    <d v="2014-07-21T01:21:2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07:52:02"/>
    <d v="2014-09-15T07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6T21:00:00"/>
    <d v="2014-06-09T11:27:4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3:05:25"/>
    <d v="2014-05-16T13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4:20:15"/>
    <d v="2014-05-07T14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2T22:59:00"/>
    <d v="2011-04-10T22:49:2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2:59:00"/>
    <d v="2014-10-28T11:35: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1T23:13:01"/>
    <d v="2014-07-18T23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17:00:00"/>
    <d v="2014-05-12T21:32:3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d v="2013-12-12T23:59:00"/>
    <d v="2013-11-13T12:42:4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1T23:00:00"/>
    <d v="2014-05-29T20:55: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09:35:58"/>
    <d v="2016-04-06T09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2:31:08"/>
    <d v="2012-01-15T12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16:04:52"/>
    <d v="2014-08-27T16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15:45:08"/>
    <d v="2014-08-11T15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16:17:07"/>
    <d v="2010-12-19T16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0:00:00"/>
    <d v="2013-07-22T17:20: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1:00:09"/>
    <d v="2014-05-22T11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09:31:15"/>
    <d v="2014-06-16T09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1:51:11"/>
    <d v="2013-04-11T11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4:54:09"/>
    <d v="2014-05-21T04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1:00:00"/>
    <d v="2014-05-20T02:26:2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2:00:00"/>
    <d v="2011-12-06T17:47:0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4:04:29"/>
    <d v="2013-08-05T14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18:50:31"/>
    <d v="2014-06-01T18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18:27:21"/>
    <d v="2014-07-09T18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16:00:00"/>
    <d v="2014-08-17T17:10: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0:59:33"/>
    <d v="2014-07-15T10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4:58:22"/>
    <d v="2015-05-20T04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3:18:52"/>
    <d v="2015-04-24T03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8T23:37:55"/>
    <d v="2016-11-08T22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3:07:49"/>
    <d v="2016-06-17T13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17:00:00"/>
    <d v="2015-01-14T17:34:1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18:14:16"/>
    <d v="2015-01-06T18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6T20:29:58"/>
    <d v="2015-06-26T20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09:15:42"/>
    <d v="2015-01-13T09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09:00:00"/>
    <d v="2015-06-02T09:21:1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06:50:18"/>
    <d v="2015-01-05T06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05:11:17"/>
    <d v="2015-01-09T05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16:00:00"/>
    <d v="2014-08-07T13:16:5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0:34:00"/>
    <d v="2016-03-31T02:41:4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3:24:37"/>
    <d v="2014-08-10T13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0:59:00"/>
    <d v="2015-10-16T15:29:0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18:43:42"/>
    <d v="2015-08-26T18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1:14:00"/>
    <d v="2015-06-17T11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3:59:32"/>
    <d v="2015-04-01T03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1:37:31"/>
    <d v="2015-08-20T01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0:40:07"/>
    <d v="2015-02-22T01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09:31:17"/>
    <d v="2014-07-07T09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18:00:00"/>
    <d v="2014-05-19T10:17:3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5-31T22:59:00"/>
    <d v="2012-04-14T17:28:3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4T21:00:00"/>
    <d v="2014-07-14T09:04:4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4:05:51"/>
    <d v="2014-07-09T14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3:19:19"/>
    <d v="2015-06-16T13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18:55:00"/>
    <d v="2015-11-29T14:01:1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09T22:59:00"/>
    <d v="2015-08-03T10:57:5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09:30:00"/>
    <d v="2015-06-10T06:06:1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08:06:24"/>
    <d v="2016-10-05T08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0T19:00:00"/>
    <d v="2014-11-27T19:03:0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17:35:47"/>
    <d v="2015-02-15T18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d v="2017-03-12T16:00:00"/>
    <d v="2017-02-06T15:00: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1:43:23"/>
    <d v="2015-05-31T11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16:29:00"/>
    <d v="2015-09-23T08:58:1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15:02:56"/>
    <d v="2015-07-21T15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0:00:00"/>
    <d v="2016-11-23T15:25: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16:00:00"/>
    <d v="2016-05-13T08:25: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09:00:12"/>
    <d v="2015-09-30T09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16:10:36"/>
    <d v="2016-12-18T16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6T23:59:00"/>
    <d v="2015-11-15T12:01:2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2:59:58"/>
    <d v="2014-10-21T01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09-30T22:59:00"/>
    <d v="2014-09-15T23:02:0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17:39:07"/>
    <d v="2016-03-17T17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3T22:59:00"/>
    <d v="2016-04-03T14:31:5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4:19:15"/>
    <d v="2017-01-31T14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18:31:00"/>
    <d v="2016-12-30T13:56:4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3:20:51"/>
    <d v="2016-06-01T03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17:00:33"/>
    <d v="2016-11-28T17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8T22:59:00"/>
    <d v="2015-09-05T06:23:0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07:14:58"/>
    <d v="2015-06-01T07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18:59:00"/>
    <d v="2015-09-30T21:08:1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18:00:00"/>
    <d v="2017-01-19T11:39:0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1:59:00"/>
    <d v="2014-09-11T02:47:5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3:08:12"/>
    <d v="2014-08-20T13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8T19:00:00"/>
    <d v="2015-09-14T21:19:2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2:39:42"/>
    <d v="2016-11-01T11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1T21:00:00"/>
    <d v="2015-05-11T09:24:1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1T22:59:00"/>
    <d v="2015-08-14T06:20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05:25:12"/>
    <d v="2015-06-12T05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15:19:17"/>
    <d v="2015-03-05T16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2:55:14"/>
    <d v="2015-05-21T12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3:48:44"/>
    <d v="2014-10-06T12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2:32:46"/>
    <d v="2015-05-22T12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06:20:40"/>
    <d v="2016-08-08T06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7T22:45:00"/>
    <d v="2016-08-20T08:50: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5T20:03:29"/>
    <d v="2015-02-23T21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3:26:15"/>
    <d v="2014-09-07T13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0T22:59:00"/>
    <d v="2015-05-20T08:46:1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08:25:52"/>
    <d v="2017-01-23T08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16:17:41"/>
    <d v="2014-12-09T16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09-30T22:59:00"/>
    <d v="2016-09-01T13:15: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2:08:38"/>
    <d v="2015-10-26T11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2:24:36"/>
    <d v="2015-06-16T12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1T23:00:00"/>
    <d v="2014-11-21T02:34:2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16:00:00"/>
    <d v="2015-10-07T07:23:0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17:00:00"/>
    <d v="2015-01-12T14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2:00:00"/>
    <d v="2015-11-03T12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16:00:00"/>
    <d v="2015-05-12T07:52:0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3:11:00"/>
    <d v="2015-06-17T13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16:42:08"/>
    <d v="2016-08-08T16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06:00:00"/>
    <d v="2015-05-13T04:29:5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07:47:45"/>
    <d v="2015-06-12T07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06:29:35"/>
    <d v="2014-10-03T05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08:00:09"/>
    <d v="2015-10-07T07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4:00:00"/>
    <d v="2016-08-29T14:14:0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16:00:00"/>
    <d v="2016-01-31T11:54:3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8T23:30:00"/>
    <d v="2015-01-13T16:07:5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3-31T22:59:00"/>
    <d v="2016-02-26T17:47:5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2:23:26"/>
    <d v="2014-10-19T11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15:21:43"/>
    <d v="2015-04-30T15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3-31T20:27:39"/>
    <d v="2016-03-01T21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0:00:00"/>
    <d v="2015-04-27T13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1T19:28:25"/>
    <d v="2015-08-02T19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8T23:39:48"/>
    <d v="2016-03-15T23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16:00:00"/>
    <d v="2016-01-10T12:51:3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0:59:00"/>
    <d v="2016-01-11T16:14:1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d v="2017-02-28T00:00:00"/>
    <d v="2017-01-27T17:37:0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15:09:42"/>
    <d v="2016-07-16T15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3:00:28"/>
    <d v="2015-11-03T13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18:00:00"/>
    <d v="2016-05-15T13:35: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3:50:02"/>
    <d v="2017-01-23T03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07:21:31"/>
    <d v="2017-02-09T07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6T22:59:00"/>
    <d v="2015-08-16T11:51:4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4:29:08"/>
    <d v="2015-10-05T13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05:12:32"/>
    <d v="2017-02-02T05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07:59:14"/>
    <d v="2015-05-17T07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05:37:09"/>
    <d v="2016-08-27T05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17:00:00"/>
    <d v="2015-11-01T13:09:3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17:59:00"/>
    <d v="2015-07-08T13:30: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2T19:00:00"/>
    <d v="2015-08-23T17:59:2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17:01:03"/>
    <d v="2015-09-14T17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2:51:02"/>
    <d v="2015-04-08T12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1:59:00"/>
    <d v="2016-06-17T12:39:3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d v="2016-12-07T03:26:16"/>
    <d v="2016-11-07T03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09:38:04"/>
    <d v="2015-02-21T10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09:59:12"/>
    <d v="2016-11-22T09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15:32:28"/>
    <d v="2015-07-01T15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09T22:00:00"/>
    <d v="2016-05-03T00:15: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4T20:22:19"/>
    <d v="2016-04-14T20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16:02:45"/>
    <d v="2016-03-23T16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0:36:18"/>
    <d v="2016-09-15T10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17:17:05"/>
    <d v="2015-09-06T17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2:00:10"/>
    <d v="2015-09-17T02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17:00:00"/>
    <d v="2016-10-21T14:25: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6T20:00:00"/>
    <d v="2016-01-13T00:51:5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15:05:00"/>
    <d v="2015-04-11T01:25: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2:17:21"/>
    <d v="2016-04-06T02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08:54:00"/>
    <d v="2014-07-06T15:54:3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7T19:57:04"/>
    <d v="2016-05-08T19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0T21:30:00"/>
    <d v="2016-03-02T02:14:5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09:03:06"/>
    <d v="2014-12-17T09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1T20:05:57"/>
    <d v="2016-05-22T20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5T22:59:00"/>
    <d v="2014-10-01T21:24:2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1T22:55:00"/>
    <d v="2016-05-30T19:14:5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3:46:48"/>
    <d v="2016-08-26T03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08:59:50"/>
    <d v="2016-05-22T08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2:51:17"/>
    <d v="2015-03-01T13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1:08:25"/>
    <d v="2015-02-06T12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3:59:26"/>
    <d v="2016-04-08T03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4T20:00:00"/>
    <d v="2014-07-02T08:48:0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18:00:00"/>
    <d v="2014-07-17T02:45: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15:17:48"/>
    <d v="2015-03-02T16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1:44:46"/>
    <d v="2015-09-01T11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15:38:50"/>
    <d v="2014-06-19T15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1:14:40"/>
    <d v="2015-05-24T11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07:30:22"/>
    <d v="2015-06-30T07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18:00:00"/>
    <d v="2014-07-07T11:10: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3:34:06"/>
    <d v="2016-03-08T04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16:00:00"/>
    <d v="2014-09-19T01:46:0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08:48:00"/>
    <d v="2017-02-03T08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0:58:38"/>
    <d v="2016-06-28T10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18:22:34"/>
    <d v="2016-11-11T18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2:00:00"/>
    <d v="2016-05-20T14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3-31T23:59:00"/>
    <d v="2015-02-27T02:06:5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08:18:00"/>
    <d v="2016-03-23T16:59:4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29T23:48:13"/>
    <d v="2014-07-30T23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7T19:37:00"/>
    <d v="2015-02-17T21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5T19:35:10"/>
    <d v="2015-02-18T19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16:00:00"/>
    <d v="2016-04-24T08:14:1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29T22:59:00"/>
    <d v="2016-04-06T08:24: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2:00:00"/>
    <d v="2016-05-22T21:39:3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18:00:00"/>
    <d v="2015-10-25T11:50: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06:00:00"/>
    <d v="2014-06-16T04:29:2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18:00:00"/>
    <d v="2016-05-05T18:49:3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18:00:00"/>
    <d v="2016-04-19T05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8T23:01:00"/>
    <d v="2015-09-23T12:26: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06:17:00"/>
    <d v="2016-04-29T09:52:0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4:34:32"/>
    <d v="2016-06-15T14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05:01:50"/>
    <d v="2014-07-02T05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3:27:59"/>
    <d v="2014-10-20T02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4T20:22:14"/>
    <d v="2017-01-10T20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d v="2016-12-14T10:59:00"/>
    <d v="2016-11-22T20:59:0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0:59:00"/>
    <d v="2014-08-14T19:36:3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6T23:55:00"/>
    <d v="2015-02-20T21:11:5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1:00:00"/>
    <d v="2014-07-31T13:30: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16:00:00"/>
    <d v="2016-02-22T18:27:2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2T21:26:32"/>
    <d v="2015-11-12T21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2T20:37:17"/>
    <d v="2015-04-12T20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17:24:54"/>
    <d v="2015-07-07T17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0:00:00"/>
    <d v="2014-11-25T23:47:3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4T19:59:40"/>
    <d v="2016-11-15T19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3:00:00"/>
    <d v="2016-11-16T03:01:2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15:59:25"/>
    <d v="2015-11-04T15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4T23:59:00"/>
    <d v="2014-08-04T08:09:1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1:00:00"/>
    <d v="2015-06-24T15:30: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2:33:36"/>
    <d v="2015-09-28T12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09:39:33"/>
    <d v="2014-05-06T09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0:49:54"/>
    <d v="2015-02-24T11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1:56:00"/>
    <d v="2015-02-18T12:34:5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08:08:00"/>
    <d v="2014-08-07T03:31:4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18:00:00"/>
    <d v="2015-08-09T07:2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18:52:58"/>
    <d v="2014-10-25T17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0T22:26:23"/>
    <d v="2015-02-08T23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17:59:00"/>
    <d v="2016-07-08T05:20: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3:47:00"/>
    <d v="2016-06-03T13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0T22:00:00"/>
    <d v="2015-10-14T21:06:0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15:49:12"/>
    <d v="2014-11-10T15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0:28:26"/>
    <d v="2014-11-03T10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3:18:08"/>
    <d v="2014-11-04T13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06:04:01"/>
    <d v="2015-05-19T06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08:31:22"/>
    <d v="2016-05-04T08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3:35:45"/>
    <d v="2014-06-25T13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17:28:00"/>
    <d v="2014-07-10T08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15:17:35"/>
    <d v="2016-03-17T15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5T19:46:00"/>
    <d v="2014-10-11T17:07:1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09:17:25"/>
    <d v="2014-06-27T09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3:10:00"/>
    <d v="2015-05-16T12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5-31T22:59:00"/>
    <d v="2014-05-05T05:43:0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17:00:00"/>
    <d v="2016-01-09T06:28:4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2:00:00"/>
    <d v="2014-10-29T13:02:5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17:05:25"/>
    <d v="2015-01-22T17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17:53:34"/>
    <d v="2014-07-14T17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2:22:26"/>
    <d v="2015-07-08T12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1T21:31:00"/>
    <d v="2015-10-13T09:50: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06:05:24"/>
    <d v="2015-05-26T06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07:05:02"/>
    <d v="2015-05-28T07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18:59:00"/>
    <d v="2016-02-09T19:24:4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06:49:36"/>
    <d v="2014-06-01T06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05:08:09"/>
    <d v="2014-06-06T05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18:48:24"/>
    <d v="2014-06-18T18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15:58:00"/>
    <d v="2016-06-23T14:32:3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2:00:00"/>
    <d v="2016-05-09T19:59:5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7T19:32:52"/>
    <d v="2015-09-17T19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18:01:02"/>
    <d v="2014-08-28T18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7T23:59:00"/>
    <d v="2015-02-18T12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2:59:00"/>
    <d v="2016-11-01T14:58:4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18:30:00"/>
    <d v="2016-04-06T22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3:30:00"/>
    <d v="2015-03-26T04:54: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5T19:43:00"/>
    <d v="2014-09-12T16:55: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15:01:47"/>
    <d v="2014-04-23T15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16:30:00"/>
    <d v="2016-03-19T14:43:0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3T19:00:00"/>
    <d v="2016-02-04T21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3:59:23"/>
    <d v="2015-02-02T13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3T19:00:00"/>
    <d v="2015-11-15T08:29:3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16:52:21"/>
    <d v="2015-03-25T16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1:59:00"/>
    <d v="2015-01-14T11:14:4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09:48:56"/>
    <d v="2014-09-02T09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0T21:00:00"/>
    <d v="2014-09-01T20:21:4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0:29:12"/>
    <d v="2014-06-02T10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2:00:00"/>
    <d v="2015-02-03T12:17:2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1T19:31:01"/>
    <d v="2016-10-18T19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17:41:41"/>
    <d v="2014-06-30T17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2:32:33"/>
    <d v="2014-07-19T12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17:00:00"/>
    <d v="2016-01-11T08:56:5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6T22:00:00"/>
    <d v="2014-05-16T20:30: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4:07:49"/>
    <d v="2014-06-10T04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6T22:00:00"/>
    <d v="2016-07-21T09:48:1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1:28:00"/>
    <d v="2014-07-31T07:59:5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2:03:40"/>
    <d v="2015-07-20T12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16:00:00"/>
    <d v="2015-04-06T17:16:0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8T23:59:00"/>
    <d v="2016-01-05T16:52:1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1:15:00"/>
    <d v="2014-06-18T21:57:0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15:17:00"/>
    <d v="2015-10-17T05:18: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15:11:12"/>
    <d v="2015-04-30T15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07:35:46"/>
    <d v="2014-08-10T07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08:59:00"/>
    <d v="2016-05-31T01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07:43:56"/>
    <d v="2015-09-25T07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07:20:00"/>
    <d v="2015-01-12T14:58:4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15:20:12"/>
    <d v="2016-02-02T16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6T21:51:29"/>
    <d v="2014-11-16T21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8T23:00:00"/>
    <d v="2016-06-10T20:15: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0:54:31"/>
    <d v="2015-02-01T11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2:22:07"/>
    <d v="2015-03-25T12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2T22:59:00"/>
    <d v="2014-06-30T10:20: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18:29:16"/>
    <d v="2016-06-14T18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1:45:59"/>
    <d v="2014-07-01T11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3:00:27"/>
    <d v="2016-09-13T13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1:59:00"/>
    <d v="2014-06-30T23:56:0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0:59:00"/>
    <d v="2015-01-12T11:57:3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2T23:27:00"/>
    <d v="2015-01-06T23:51:4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06:31:00"/>
    <d v="2016-04-20T06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07:39:12"/>
    <d v="2014-08-01T07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8T22:00:00"/>
    <d v="2016-09-30T10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3:00:00"/>
    <d v="2015-06-24T16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0T22:59:00"/>
    <d v="2016-08-30T17:03:0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2T22:07:17"/>
    <d v="2016-07-23T22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1:00:00"/>
    <d v="2015-07-15T10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18:27:30"/>
    <d v="2016-02-19T19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d v="2015-03-20T10:07:12"/>
    <d v="2015-02-18T11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0T22:00:00"/>
    <d v="2016-08-23T13:22:0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0:24:05"/>
    <d v="2016-03-29T10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16:38:00"/>
    <d v="2016-06-07T19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15:00:00"/>
    <d v="2014-07-21T14:41:3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0:59:00"/>
    <d v="2014-10-15T23:05: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15:27:00"/>
    <d v="2015-02-27T15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07:02:11"/>
    <d v="2016-06-20T07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2T19:00:00"/>
    <d v="2014-10-06T16:08:2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6T22:00:00"/>
    <d v="2014-10-09T01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6T22:00:00"/>
    <d v="2015-05-04T12:40: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16:00:00"/>
    <d v="2015-02-18T17:00: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15:31:20"/>
    <d v="2014-05-22T15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16:00:00"/>
    <d v="2015-06-16T02:37:0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0:56:28"/>
    <d v="2014-12-16T00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3:31:06"/>
    <d v="2014-06-06T13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1:03:01"/>
    <d v="2014-06-03T11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3:14:59"/>
    <d v="2016-05-16T13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1:38:00"/>
    <d v="2016-01-03T11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1:59:00"/>
    <d v="2015-05-02T16:00: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17:34:12"/>
    <d v="2015-05-25T17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1:00:00"/>
    <d v="2015-03-24T13:26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16:00:00"/>
    <d v="2014-04-24T10:15: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4:15:24"/>
    <d v="2016-03-14T14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0:59:44"/>
    <d v="2015-04-27T00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5T19:13:17"/>
    <d v="2015-09-20T19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0:11:00"/>
    <d v="2014-07-28T15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1:00:00"/>
    <d v="2016-11-15T00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2:18:00"/>
    <d v="2014-10-03T13:18:2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15:19:26"/>
    <d v="2016-08-02T15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17:00:00"/>
    <d v="2016-05-21T12:48:2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16:44:00"/>
    <d v="2016-03-29T22:48:2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1:59:00"/>
    <d v="2015-05-07T19:52:0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6T23:59:00"/>
    <d v="2016-02-19T17:03:5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3:19:55"/>
    <d v="2015-08-17T13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5T22:59:00"/>
    <d v="2016-03-01T15:08:4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06:28:48"/>
    <d v="2016-06-24T06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3:58:11"/>
    <d v="2015-10-20T12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2T23:00:00"/>
    <d v="2014-05-01T17:27:2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2:37:20"/>
    <d v="2014-07-09T12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17:08:57"/>
    <d v="2016-05-01T17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16:00:00"/>
    <d v="2016-04-17T12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0T23:55:00"/>
    <d v="2014-11-07T15:37:4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09:54:06"/>
    <d v="2014-06-12T09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3:30:00"/>
    <d v="2014-10-15T15:58:1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06:53:12"/>
    <d v="2015-02-22T07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3T23:59:00"/>
    <d v="2014-05-21T21:18:3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1T23:59:00"/>
    <d v="2015-01-16T15:19:1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3:32:51"/>
    <d v="2015-05-01T13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7T22:00:00"/>
    <d v="2014-08-04T19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06:00:00"/>
    <d v="2014-06-04T14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09:21:00"/>
    <d v="2014-09-11T13:48:1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09:22:30"/>
    <d v="2015-02-02T09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08:47:00"/>
    <d v="2015-08-11T14:46:5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3:40:20"/>
    <d v="2014-08-30T03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05:06:00"/>
    <d v="2015-08-18T13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18:00:00"/>
    <d v="2016-07-30T04:32:2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2T23:00:00"/>
    <d v="2014-08-29T13:19:3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1:00:00"/>
    <d v="2015-07-29T11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0:59:00"/>
    <d v="2016-03-31T03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0T22:59:00"/>
    <d v="2015-06-11T19:33:2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07:01:58"/>
    <d v="2016-12-29T07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2T20:00:00"/>
    <d v="2015-06-22T13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15:00:00"/>
    <d v="2016-03-13T09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0:42:14"/>
    <d v="2016-05-31T10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7T22:59:00"/>
    <d v="2014-09-02T09:23:4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4:16:07"/>
    <d v="2015-10-12T13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0:00:23"/>
    <d v="2015-08-27T10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3:00:00"/>
    <d v="2015-09-01T10:21:5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06:59:00"/>
    <d v="2015-11-20T12:27:0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2:59:00"/>
    <d v="2014-10-11T03:30: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05:05:40"/>
    <d v="2016-07-20T05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3:08:42"/>
    <d v="2016-08-18T13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5T19:04:51"/>
    <d v="2016-05-26T19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2:31:15"/>
    <d v="2015-08-06T12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09:23:42"/>
    <d v="2014-07-09T09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3:07:39"/>
    <d v="2015-05-26T13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4:57:37"/>
    <d v="2015-02-05T14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4:22:39"/>
    <d v="2015-03-12T14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3-31T22:59:00"/>
    <d v="2015-03-10T10:51:2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3T22:59:00"/>
    <d v="2016-04-19T20:53:2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4T20:00:00"/>
    <d v="2016-02-11T17:36:5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4:27:53"/>
    <d v="2015-08-07T04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16:26:38"/>
    <d v="2016-04-02T16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17:07:00"/>
    <d v="2014-04-24T07:22:5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09:05:24"/>
    <d v="2014-05-29T09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1T19:00:00"/>
    <d v="2015-07-10T19:41:2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2:00:00"/>
    <d v="2015-01-11T20:12:3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06:36:34"/>
    <d v="2016-10-18T05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0:35:24"/>
    <d v="2014-06-18T10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1:38:31"/>
    <d v="2014-04-01T01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16:00:00"/>
    <d v="2015-05-15T14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3:58:00"/>
    <d v="2015-07-08T21:18:2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6T21:45:00"/>
    <d v="2015-04-21T16:21:0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3:36:00"/>
    <d v="2015-07-18T11:19:3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17:00:00"/>
    <d v="2016-03-04T13:17:0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4:00:00"/>
    <d v="2016-07-04T11:07:3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1:00:00"/>
    <d v="2015-08-20T09:57:2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2:50:08"/>
    <d v="2014-12-01T12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07:11:23"/>
    <d v="2014-12-24T07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4:27:24"/>
    <d v="2015-05-11T14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2:46:34"/>
    <d v="2014-08-18T12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1:31:36"/>
    <d v="2014-12-09T11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2:00:00"/>
    <d v="2014-12-03T02:58:0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15:36:53"/>
    <d v="2014-09-30T15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08:41:22"/>
    <d v="2015-05-22T08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05:00:46"/>
    <d v="2014-10-09T04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18:37:28"/>
    <d v="2014-10-14T17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0T22:59:00"/>
    <d v="2016-07-10T13:48:4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09:10:54"/>
    <d v="2016-10-06T08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1:28:00"/>
    <d v="2015-03-30T13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2:36:17"/>
    <d v="2016-03-31T12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2:17:36"/>
    <d v="2016-03-01T13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2-28T23:59:00"/>
    <d v="2015-01-21T23:13:4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06:18:30"/>
    <d v="2014-07-16T06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4T21:18:02"/>
    <d v="2016-03-21T21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4:13:25"/>
    <d v="2016-02-18T05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2:35:44"/>
    <d v="2015-06-13T02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2:11:30"/>
    <d v="2014-11-21T12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d v="2016-09-23T11:44:30"/>
    <d v="2016-07-25T11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4:00:00"/>
    <d v="2016-05-13T07:57:3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18:00:00"/>
    <d v="2015-04-07T14:53:3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0:32:27"/>
    <d v="2015-05-01T10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3:00:34"/>
    <d v="2014-09-20T03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3T23:59:00"/>
    <d v="2014-12-30T17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0T23:59:00"/>
    <d v="2014-12-15T14:55: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15:26:00"/>
    <d v="2014-12-01T16:33:5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3T20:36:22"/>
    <d v="2016-08-09T20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d v="2015-03-13T01:59:00"/>
    <d v="2015-02-14T19:12:0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2:09:42"/>
    <d v="2014-08-05T12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0:59:00"/>
    <d v="2016-02-17T09:03:1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2T23:59:00"/>
    <d v="2014-08-15T14:10: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29T19:00:00"/>
    <d v="2015-08-04T14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d v="2016-10-13T15:22:44"/>
    <d v="2016-09-15T15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18:58:02"/>
    <d v="2014-12-17T18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16:27:59"/>
    <d v="2016-03-18T16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16:44:40"/>
    <d v="2015-10-06T15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1:59:00"/>
    <d v="2016-04-22T19:22:3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4:02:06"/>
    <d v="2016-01-14T14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09:30:57"/>
    <d v="2016-07-15T09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4T19:00:00"/>
    <d v="2015-11-30T18:08:0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09:00:00"/>
    <d v="2016-05-16T12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17:48:05"/>
    <d v="2016-02-29T18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05:22:16"/>
    <d v="2015-07-18T05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3:53:21"/>
    <d v="2015-03-09T03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2:26:51"/>
    <d v="2014-05-30T12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09:09:34"/>
    <d v="2014-05-29T09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8T20:00:16"/>
    <d v="2015-05-19T20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09:14:56"/>
    <d v="2015-11-10T09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16:47:44"/>
    <d v="2015-02-17T17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7T19:00:00"/>
    <d v="2017-02-13T09:38:4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0:04:10"/>
    <d v="2015-05-04T10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17:00:00"/>
    <d v="2016-10-17T22:10: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4T23:00:00"/>
    <d v="2015-02-02T17:31:0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16:00:00"/>
    <d v="2016-09-06T17:27:2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7T22:23:00"/>
    <d v="2014-08-26T00:19:3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2:00:00"/>
    <d v="2014-07-08T12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3:34:50"/>
    <d v="2016-06-24T13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0:39:37"/>
    <d v="2015-06-02T10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1:00:57"/>
    <d v="2014-07-26T11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0T22:59:00"/>
    <d v="2016-03-31T12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15:59:56"/>
    <d v="2015-10-14T14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2:00:00"/>
    <d v="2016-03-07T21:16:0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16:19:50"/>
    <d v="2014-10-30T15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2T22:59:00"/>
    <d v="2014-08-29T13:04:5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17:29:09"/>
    <d v="2014-11-03T17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8T20:00:00"/>
    <d v="2016-10-06T09:57:4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3T22:59:00"/>
    <d v="2016-11-26T22:59: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16:11:16"/>
    <d v="2016-03-21T16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1:40:29"/>
    <d v="2015-08-10T11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1:48:55"/>
    <d v="2014-12-02T11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0:08:52"/>
    <d v="2015-02-18T11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0:11:00"/>
    <d v="2016-08-08T11:15: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3:45:30"/>
    <d v="2015-04-10T13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0:00:00"/>
    <d v="2014-09-17T10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2:00:00"/>
    <d v="2015-10-20T14:35: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6T23:27:19"/>
    <d v="2015-10-07T22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7T23:59:00"/>
    <d v="2016-02-09T00:48:0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1T19:17:18"/>
    <d v="2016-10-22T18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18:30:00"/>
    <d v="2015-05-16T05:06:4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2:58:47"/>
    <d v="2016-08-16T12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2:00:45"/>
    <d v="2014-09-05T02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2:06:34"/>
    <d v="2014-05-21T12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06:29:44"/>
    <d v="2016-01-12T06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0:59:00"/>
    <d v="2014-07-08T10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4T22:59:00"/>
    <d v="2016-08-14T10:28:2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3:43:27"/>
    <d v="2015-07-06T03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2:00:00"/>
    <d v="2016-03-11T04:59:4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1:59:00"/>
    <d v="2015-06-18T14:16:3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17:59:00"/>
    <d v="2017-01-02T16:50: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16:42:00"/>
    <d v="2016-05-09T10:06:5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1T22:59:00"/>
    <d v="2014-05-16T15:36:2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09:39:00"/>
    <d v="2015-02-20T01:39:1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16:08:45"/>
    <d v="2014-11-28T16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09T23:00:00"/>
    <d v="2016-03-18T16:31:1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0T23:16:54"/>
    <d v="2015-03-01T00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06:50:30"/>
    <d v="2016-10-22T05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0:58:09"/>
    <d v="2016-06-02T00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4:54:00"/>
    <d v="2015-10-17T14:23:4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2:00:00"/>
    <d v="2014-07-02T16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18:16:59"/>
    <d v="2015-06-18T18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3:33:00"/>
    <d v="2015-06-30T08:20: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1:12:17"/>
    <d v="2015-05-12T11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18:00:00"/>
    <d v="2015-05-18T07:20: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0T22:59:00"/>
    <d v="2014-06-30T10:04:2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17:43:04"/>
    <d v="2014-08-27T17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07:52:00"/>
    <d v="2014-10-02T02:04:5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15:57:09"/>
    <d v="2016-07-05T15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18:00:00"/>
    <d v="2016-05-03T09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4:34:44"/>
    <d v="2014-08-25T14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2T22:59:00"/>
    <d v="2014-06-12T08:46:5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07:44:58"/>
    <d v="2015-04-26T07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6-30T23:59:00"/>
    <d v="2014-05-27T13:16:2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05:53:54"/>
    <d v="2016-09-14T05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0:38:10"/>
    <d v="2016-01-05T10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1:59:00"/>
    <d v="2014-05-13T11:26:5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19T21:48:16"/>
    <d v="2016-09-19T21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1T23:19:46"/>
    <d v="2015-08-02T23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16:00:00"/>
    <d v="2014-04-24T09:14:1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8T22:59:00"/>
    <d v="2015-08-14T10:54:2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0:14:15"/>
    <d v="2014-05-28T00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3:53:24"/>
    <d v="2014-07-09T13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17:25:00"/>
    <d v="2015-05-23T14:50: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0:21:23"/>
    <d v="2014-10-28T09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1T23:59:00"/>
    <d v="2015-01-16T11:48:4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8T19:00:00"/>
    <d v="2014-09-09T18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17:30:00"/>
    <d v="2015-10-31T23:35: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5T21:00:00"/>
    <d v="2016-04-29T22:12:4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15:53:30"/>
    <d v="2014-12-22T15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09:48:36"/>
    <d v="2014-12-15T09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06:10:48"/>
    <d v="2016-04-19T06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4:21:27"/>
    <d v="2016-02-01T14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09:26:56"/>
    <d v="2014-09-15T09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1:00:00"/>
    <d v="2014-08-31T09:03:2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07:59:53"/>
    <d v="2015-05-05T07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17:59:00"/>
    <d v="2016-06-03T07:54:4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1:59:00"/>
    <d v="2016-07-05T07:06:2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1:33:14"/>
    <d v="2016-04-01T11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3:00:00"/>
    <d v="2014-06-02T08:01:5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16:55:49"/>
    <d v="2014-08-28T16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0:26:00"/>
    <d v="2016-06-30T20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3T22:24:46"/>
    <d v="2014-06-19T22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1:59:06"/>
    <d v="2014-05-26T11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08:49:48"/>
    <d v="2015-03-09T08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1:00:00"/>
    <d v="2014-05-20T12:22:5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1:59:00"/>
    <d v="2015-05-09T23:07:4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2:42:46"/>
    <d v="2016-05-15T12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5T22:59:00"/>
    <d v="2015-04-24T08:21:0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07:52:00"/>
    <d v="2015-02-01T18:53:3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16:18:29"/>
    <d v="2015-12-22T16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15:47:29"/>
    <d v="2015-04-08T15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2:11:15"/>
    <d v="2015-01-28T12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d v="2015-06-22T12:31:06"/>
    <d v="2015-05-23T12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18:50:06"/>
    <d v="2015-06-10T18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18:28:04"/>
    <d v="2014-10-15T17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17:59:00"/>
    <d v="2016-01-12T11:07:2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d v="2014-11-30T14:04:22"/>
    <d v="2014-10-31T13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18:00:00"/>
    <d v="2016-04-05T06:47:4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16:30:00"/>
    <d v="2016-02-01T17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16:00:00"/>
    <d v="2016-04-01T22:22:5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19T23:55:00"/>
    <d v="2016-09-19T03:21:3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8T23:06:16"/>
    <d v="2015-07-19T23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2T22:55:12"/>
    <d v="2015-02-05T23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1:15:59"/>
    <d v="2015-07-18T11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09T22:23:00"/>
    <d v="2014-12-10T13:04:0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07:00:00"/>
    <d v="2014-11-25T11:15: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17:30:00"/>
    <d v="2015-04-08T19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16:38:16"/>
    <d v="2015-03-26T16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1:38:09"/>
    <d v="2015-04-28T11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3:00:00"/>
    <d v="2015-02-13T12:04:5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1:59:00"/>
    <d v="2015-10-20T11:35: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17:00:00"/>
    <d v="2014-06-23T17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05:47:48"/>
    <d v="2016-06-27T05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1T20:53:58"/>
    <d v="2014-07-12T21:09:1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17:05:50"/>
    <d v="2015-11-17T17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0:09:04"/>
    <d v="2014-08-07T00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2:02:44"/>
    <d v="2014-06-03T12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4T22:59:00"/>
    <d v="2014-06-03T14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1:45:02"/>
    <d v="2014-07-11T11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4:20:39"/>
    <d v="2016-09-08T04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17:59:00"/>
    <d v="2015-06-09T02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0:59:00"/>
    <d v="2016-01-26T11:57:1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8T22:59:00"/>
    <d v="2016-03-28T22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2:59:00"/>
    <d v="2015-01-12T18:33:2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18:51:13"/>
    <d v="2016-02-02T19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16:00:00"/>
    <d v="2016-09-06T14:15: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2T19:00:00"/>
    <d v="2015-05-04T14:46:4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5T23:59:00"/>
    <d v="2014-06-18T16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15:48:27"/>
    <d v="2016-03-16T15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4:33:18"/>
    <d v="2014-05-12T14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15:25:15"/>
    <d v="2014-11-11T15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0:00:00"/>
    <d v="2014-04-18T06:18: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5T21:35:53"/>
    <d v="2015-06-26T21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07:36:26"/>
    <d v="2014-04-10T07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18:00:00"/>
    <d v="2015-06-18T06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4:31:29"/>
    <d v="2015-07-08T14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2:00:26"/>
    <d v="2015-03-02T13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8T19:36:00"/>
    <d v="2016-05-09T15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3:38:02"/>
    <d v="2014-06-30T13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2T23:00:45"/>
    <d v="2014-05-28T23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2-28T23:59:00"/>
    <d v="2015-02-14T19:28:1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2:28:10"/>
    <d v="2014-05-13T12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09:21:19"/>
    <d v="2016-03-16T09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17:20:10"/>
    <d v="2015-05-14T17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7T19:00:00"/>
    <d v="2016-05-03T15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1:00:00"/>
    <d v="2016-11-08T09:48:2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4T21:08:00"/>
    <d v="2016-10-12T19:07:2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4:00:55"/>
    <d v="2015-03-24T14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8T23:00:00"/>
    <d v="2015-03-12T17:37:2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7-31T20:00:00"/>
    <d v="2014-06-24T03:49:3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6T23:00:00"/>
    <d v="2014-09-04T21:40: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4:39:40"/>
    <d v="2014-12-16T14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1:39:00"/>
    <d v="2016-02-25T12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15:06:00"/>
    <d v="2015-06-11T00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16:11:25"/>
    <d v="2014-08-14T16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18:00:00"/>
    <d v="2016-06-25T15:41:3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1:00:00"/>
    <d v="2016-02-19T22:22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18:32:12"/>
    <d v="2016-06-10T18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05:03:00"/>
    <d v="2016-06-27T10:19:2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6T19:54:35"/>
    <d v="2016-04-26T19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0T22:59:00"/>
    <d v="2015-06-12T07:50: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1:18:00"/>
    <d v="2015-11-25T11:41:5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4:10:18"/>
    <d v="2015-05-14T14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2:00:23"/>
    <d v="2016-10-23T11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1:36:32"/>
    <d v="2014-05-07T11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05:43:42"/>
    <d v="2015-06-15T05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17:32:09"/>
    <d v="2014-11-25T17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08:55:54"/>
    <d v="2015-05-08T08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17:30:00"/>
    <d v="2015-07-16T05:28:1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3T19:42:36"/>
    <d v="2016-11-14T19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16:09:25"/>
    <d v="2015-03-21T16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2:20:48"/>
    <d v="2014-07-11T12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17:20:43"/>
    <d v="2016-02-10T17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0T23:59:00"/>
    <d v="2014-12-09T12:41:2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1:13:36"/>
    <d v="2014-12-02T11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1T22:01:46"/>
    <d v="2015-09-21T22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18:19:28"/>
    <d v="2016-02-03T18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2:00:00"/>
    <d v="2016-06-05T19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16:17:20"/>
    <d v="2014-07-29T16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1:13:01"/>
    <d v="2014-06-09T01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16:48:59"/>
    <d v="2015-03-27T16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4:53:39"/>
    <d v="2015-02-24T05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18:00:00"/>
    <d v="2014-06-10T07:38:2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4:22:38"/>
    <d v="2015-02-19T15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06:00:00"/>
    <d v="2016-04-27T10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5-31T22:59:00"/>
    <d v="2015-04-15T13:01:4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16:43:00"/>
    <d v="2016-05-07T01:37:0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3-31T22:59:00"/>
    <d v="2015-02-23T16:41:5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18:00:00"/>
    <d v="2015-07-22T01:14:1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1:33:43"/>
    <d v="2014-06-17T11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3T22:59:00"/>
    <d v="2015-10-07T11:43:3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4:13:02"/>
    <d v="2015-02-10T15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16:02:00"/>
    <d v="2015-06-29T00:01:4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0:38:37"/>
    <d v="2015-06-05T10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3T23:20:07"/>
    <d v="2015-12-02T23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17:59:00"/>
    <d v="2015-11-21T15:06:5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19T22:59:00"/>
    <d v="2015-06-15T16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08:41:00"/>
    <d v="2016-07-20T10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6T20:40:14"/>
    <d v="2015-05-26T20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05:09:54"/>
    <d v="2015-04-07T05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6T19:00:00"/>
    <d v="2015-01-30T17:16:4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08:39:47"/>
    <d v="2014-11-01T07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15:46:11"/>
    <d v="2016-08-11T15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2:46:51"/>
    <d v="2016-05-13T12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16:22:25"/>
    <d v="2014-10-15T15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19T21:45:35"/>
    <d v="2016-01-05T21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4:09:00"/>
    <d v="2014-11-20T15:56:1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05:41:07"/>
    <d v="2015-05-19T05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17:36:48"/>
    <d v="2016-03-31T17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2T23:09:00"/>
    <d v="2016-07-02T17:14:1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3:22:38"/>
    <d v="2015-05-28T13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2:03:29"/>
    <d v="2015-04-22T12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29T22:25:24"/>
    <d v="2015-05-30T22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0:50:29"/>
    <d v="2016-03-03T11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3:51:27"/>
    <d v="2014-05-21T13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06:50:52"/>
    <d v="2014-04-11T06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5-31T20:44:24"/>
    <d v="2014-05-06T20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1:59:00"/>
    <d v="2014-05-07T09:48:5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0:02:54"/>
    <d v="2015-09-01T10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1:59:00"/>
    <d v="2014-09-03T00:19:0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0:23:11"/>
    <d v="2015-06-04T00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4:36:29"/>
    <d v="2015-09-18T14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3:24:44"/>
    <d v="2015-05-12T13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4-12-31T21:59:03"/>
    <d v="2014-12-01T21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05:32:59"/>
    <d v="2015-06-17T05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6T22:34:36"/>
    <d v="2015-03-01T23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15:09:38"/>
    <d v="2014-07-28T15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16:14:18"/>
    <d v="2015-04-09T16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17:17:51"/>
    <d v="2015-02-24T18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1:50:03"/>
    <d v="2015-02-06T12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2:12:00"/>
    <d v="2014-07-09T12:41:3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16:00:00"/>
    <d v="2015-05-04T05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16:00:00"/>
    <d v="2014-05-30T16:26:4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0:51:50"/>
    <d v="2014-07-13T10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d v="2014-11-12T16:47:00"/>
    <d v="2014-10-02T09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1:59:00"/>
    <d v="2016-08-29T01:15: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1:11:45"/>
    <d v="2015-09-06T10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17:24:14"/>
    <d v="2015-10-18T16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0:30:00"/>
    <d v="2014-07-21T10:38:1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2T22:29:00"/>
    <d v="2016-02-02T17:43:4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4:32:19"/>
    <d v="2016-05-19T14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d v="2014-09-08T10:50:05"/>
    <d v="2014-08-14T10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3T22:11:00"/>
    <d v="2015-02-12T12:23:1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2T23:07:58"/>
    <d v="2014-06-02T23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2:44:10"/>
    <d v="2017-01-28T13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3T22:29:56"/>
    <d v="2015-06-24T22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1:42:15"/>
    <d v="2015-09-08T11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3T20:00:00"/>
    <d v="2015-01-02T19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05:00:00"/>
    <d v="2016-09-02T03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09:58:48"/>
    <d v="2016-01-03T09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1:15:52"/>
    <d v="2016-11-08T11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29T22:59:00"/>
    <d v="2015-05-30T14:39:0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15:39:56"/>
    <d v="2014-12-26T15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18:00:00"/>
    <d v="2014-06-25T14:33:4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19T19:26:39"/>
    <d v="2017-01-20T19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18:03:00"/>
    <d v="2016-01-04T18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09:27:49"/>
    <d v="2014-08-03T09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2:59:52"/>
    <d v="2015-03-02T13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17:49:51"/>
    <d v="2016-04-09T17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d v="2014-12-11T00:28:22"/>
    <d v="2014-11-11T00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17:00:00"/>
    <d v="2015-03-16T15:35: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08:05:58"/>
    <d v="2017-01-27T08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18:26:00"/>
    <d v="2014-12-03T19:07:1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3:12:24"/>
    <d v="2015-06-16T13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2T23:59:00"/>
    <d v="2015-02-20T22:10: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2:00:00"/>
    <d v="2014-08-16T10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1:00:00"/>
    <d v="2014-05-20T10:47:2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5T23:59:00"/>
    <d v="2016-11-05T18:00: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1:00:18"/>
    <d v="2015-01-28T01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6T23:36:18"/>
    <d v="2014-06-02T23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15:58:03"/>
    <d v="2014-12-09T15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1:00:00"/>
    <d v="2015-07-08T06:34:3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3:36:01"/>
    <d v="2014-07-23T13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0T21:13:11"/>
    <d v="2015-05-11T21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4:49:59"/>
    <d v="2015-11-09T14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07:14:02"/>
    <d v="2016-10-20T06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4:38:00"/>
    <d v="2015-06-30T19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0:04:00"/>
    <d v="2015-04-01T00:30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18:00:00"/>
    <d v="2015-04-30T09:58:2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08:25:00"/>
    <d v="2015-05-19T17:01:3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15:08:00"/>
    <d v="2014-09-24T14:40: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8T22:14:56"/>
    <d v="2014-07-13T22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3:37:22"/>
    <d v="2014-08-12T03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3:09:57"/>
    <d v="2015-08-08T13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15:29:37"/>
    <d v="2014-10-27T14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4T23:35:00"/>
    <d v="2015-02-24T01:28:5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1:04:09"/>
    <d v="2015-10-31T00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17:59:00"/>
    <d v="2015-04-20T14:39:1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18:38:29"/>
    <d v="2016-05-02T18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06:19:12"/>
    <d v="2016-05-04T06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07:39:21"/>
    <d v="2014-08-12T07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1:00:00"/>
    <d v="2014-07-23T10:57:0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7T19:00:00"/>
    <d v="2015-12-20T11:26:1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05:17:40"/>
    <d v="2016-10-14T04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3:00:00"/>
    <d v="2014-10-14T08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18:00:00"/>
    <d v="2015-01-16T13:26:5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18:31:11"/>
    <d v="2015-03-12T18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18:02:02"/>
    <d v="2014-05-27T18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15:53:59"/>
    <d v="2014-06-30T15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6T21:02:28"/>
    <d v="2014-11-26T21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1:25:04"/>
    <d v="2014-07-10T01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5T23:59:00"/>
    <d v="2015-09-18T11:23:4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4:51:05"/>
    <d v="2016-08-19T14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1:00:00"/>
    <d v="2016-03-04T03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5T22:38:27"/>
    <d v="2015-08-11T22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5T22:02:44"/>
    <d v="2016-02-14T23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6T19:43:00"/>
    <d v="2016-06-17T18:14:2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08:00:00"/>
    <d v="2015-08-17T11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0:45:46"/>
    <d v="2015-08-05T10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2:18:40"/>
    <d v="2016-11-01T01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0:09:20"/>
    <d v="2016-06-13T10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16:44:14"/>
    <d v="2015-05-27T16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6T23:30:00"/>
    <d v="2014-10-03T04:36: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06:49:11"/>
    <d v="2014-11-18T06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4T20:00:00"/>
    <d v="2014-10-28T09:05: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16:41:54"/>
    <d v="2015-04-17T16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1:50:00"/>
    <d v="2015-10-02T13:41:0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0:54:35"/>
    <d v="2015-07-28T10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4:14:28"/>
    <d v="2015-04-15T14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3:00:00"/>
    <d v="2015-01-27T15:00: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1T22:25:44"/>
    <d v="2016-09-01T22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2:48:43"/>
    <d v="2014-07-09T02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0T21:53:41"/>
    <d v="2015-01-11T21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3:35:00"/>
    <d v="2016-03-10T11:51:2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3:49:02"/>
    <d v="2016-03-04T14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3:58:10"/>
    <d v="2015-08-27T13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18:29:00"/>
    <d v="2016-06-28T20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0:37:44"/>
    <d v="2014-05-15T10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16:22:21"/>
    <d v="2015-10-29T15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4T19:20:00"/>
    <d v="2016-03-28T17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18:25:54"/>
    <d v="2016-05-23T18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09:00:00"/>
    <d v="2014-06-26T17:48:3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3:55:56"/>
    <d v="2014-08-29T13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15:17:36"/>
    <d v="2015-12-04T15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16:23:30"/>
    <d v="2014-04-16T16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09:54:54"/>
    <d v="2015-11-03T09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7T23:41:57"/>
    <d v="2015-10-18T22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1:19:46"/>
    <d v="2015-02-18T12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3T23:39:40"/>
    <d v="2016-02-14T00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3T21:59:00"/>
    <d v="2014-06-11T12:04:3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1:58:27"/>
    <d v="2017-02-04T01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4:34:33"/>
    <d v="2016-03-23T14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8T22:55:00"/>
    <d v="2016-08-19T15:30: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15:43:31"/>
    <d v="2016-03-18T15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07:52:06"/>
    <d v="2014-06-21T07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5T20:37:14"/>
    <d v="2014-12-07T20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8T23:00:00"/>
    <d v="2016-04-09T11:25: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08:07:28"/>
    <d v="2016-05-03T08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15:48:18"/>
    <d v="2016-06-13T15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2:00:00"/>
    <d v="2014-07-10T15:36:0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3:55:32"/>
    <d v="2016-06-22T13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0:25:53"/>
    <d v="2014-12-02T10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15:00:00"/>
    <d v="2015-03-06T16:40: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09:22:27"/>
    <d v="2014-06-05T09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6T23:19:09"/>
    <d v="2016-05-17T23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4:26:20"/>
    <d v="2015-05-08T14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1:59:00"/>
    <d v="2014-04-18T15:52:3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7T19:00:00"/>
    <d v="2014-10-08T18:07:2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16:05:00"/>
    <d v="2016-01-30T11:58:4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08:04:00"/>
    <d v="2016-04-07T08:09:5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17:11:30"/>
    <d v="2014-05-06T17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8T20:56:53"/>
    <d v="2015-08-13T20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3:59:41"/>
    <d v="2015-10-09T12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1:08:13"/>
    <d v="2016-02-01T11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0:28:02"/>
    <d v="2015-05-01T10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18:34:19"/>
    <d v="2015-10-12T17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15:45:12"/>
    <d v="2015-04-13T15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4:21:30"/>
    <d v="2014-06-19T04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06:27:00"/>
    <d v="2015-01-15T11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1:04:00"/>
    <d v="2014-11-07T01:24:2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3:23:41"/>
    <d v="2015-03-06T04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17:07:06"/>
    <d v="2015-02-26T18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4:51:49"/>
    <d v="2014-07-22T14:53:1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d v="2016-05-07T09:29:18"/>
    <d v="2016-03-08T10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4:00:00"/>
    <d v="2017-02-09T18:08:2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6T20:02:41"/>
    <d v="2014-08-27T20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09:05:47"/>
    <d v="2015-01-16T09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d v="2014-10-07T22:54:17"/>
    <d v="2014-09-07T22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4:23:05"/>
    <d v="2014-08-21T14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3:33:07"/>
    <d v="2016-01-22T13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1:28:00"/>
    <d v="2014-07-28T13:33:0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18:08:27"/>
    <d v="2015-06-22T18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1:49:20"/>
    <d v="2014-07-31T11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3:29:26"/>
    <d v="2014-10-09T13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08:04:38"/>
    <d v="2014-12-29T08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08:04:09"/>
    <d v="2015-04-02T08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2:13:43"/>
    <d v="2015-01-17T02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0:54:29"/>
    <d v="2016-02-19T00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3:44:23"/>
    <d v="2015-06-19T13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15:56:40"/>
    <d v="2014-08-18T15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1:07:54"/>
    <d v="2014-08-05T11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16:51:48"/>
    <d v="2016-09-07T16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1:28:00"/>
    <d v="2016-02-17T11:13:1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3T22:34:59"/>
    <d v="2015-02-21T23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16:52:38"/>
    <d v="2014-08-27T16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1-31T21:54:00"/>
    <d v="2014-12-17T09:01:0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17:59:23"/>
    <d v="2016-02-08T18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1:04:57"/>
    <d v="2015-08-01T11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0:42:16"/>
    <d v="2015-05-27T00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1:43:59"/>
    <d v="2015-10-05T10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2T20:00:00"/>
    <d v="2017-02-02T18:18:0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17:31:40"/>
    <d v="2014-05-06T17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3T19:36:10"/>
    <d v="2015-11-13T19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3:49:00"/>
    <d v="2016-01-05T10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0:02:44"/>
    <d v="2014-10-29T09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15:25:16"/>
    <d v="2015-10-16T14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4:00:00"/>
    <d v="2016-09-01T01:27:0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16:44:10"/>
    <d v="2015-03-04T17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16:11:27"/>
    <d v="2014-09-21T16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17:30:00"/>
    <d v="2014-06-14T17:29:2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09:25:00"/>
    <d v="2016-05-06T20:41:5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4:10:10"/>
    <d v="2014-08-18T14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0:59:00"/>
    <d v="2015-10-28T11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7T22:00:00"/>
    <d v="2015-05-20T00:33:2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06:22:34"/>
    <d v="2016-07-08T06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4:16:00"/>
    <d v="2014-12-21T21:01:0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17:58:45"/>
    <d v="2014-11-05T17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0:00:00"/>
    <d v="2015-03-11T00:16:2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0T23:49:49"/>
    <d v="2014-07-21T23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0:36:50"/>
    <d v="2014-09-22T10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0T20:00:00"/>
    <d v="2014-12-17T19:32:2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06:13:07"/>
    <d v="2016-03-07T07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18:00:15"/>
    <d v="2015-06-14T18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0:16:31"/>
    <d v="2014-09-23T10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1:53:00"/>
    <d v="2014-05-02T14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16:05:16"/>
    <d v="2014-08-14T16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15:00:00"/>
    <d v="2014-10-16T11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09-30T23:00:00"/>
    <d v="2016-08-31T15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0:33:51"/>
    <d v="2014-05-20T10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4:59:00"/>
    <d v="2016-06-13T17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18:00:00"/>
    <d v="2015-11-02T18:14:4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3-31T22:59:00"/>
    <d v="2016-03-16T20:27:2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5T22:00:00"/>
    <d v="2014-08-15T10:22:3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1:00:00"/>
    <d v="2014-05-20T11:40: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0T21:23:43"/>
    <d v="2016-02-20T2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2:44:28"/>
    <d v="2016-06-02T12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1:21:24"/>
    <d v="2014-05-28T11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09:07:06"/>
    <d v="2015-03-30T09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17:50:11"/>
    <d v="2014-07-13T17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8T19:56:28"/>
    <d v="2016-04-18T19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7T21:49:10"/>
    <d v="2015-08-18T21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18:05:00"/>
    <d v="2016-12-14T18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07:00:00"/>
    <d v="2015-01-18T10:52:3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2-28T22:00:00"/>
    <d v="2015-01-27T11:00: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4:18:51"/>
    <d v="2016-11-26T14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3:35:11"/>
    <d v="2014-06-22T13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8T23:00:00"/>
    <d v="2015-03-15T03:17:0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09:16:15"/>
    <d v="2015-10-06T08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2:28:00"/>
    <d v="2014-05-19T20:06:0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4:51:00"/>
    <d v="2014-09-23T14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2:03:14"/>
    <d v="2016-11-21T12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3:54:02"/>
    <d v="2016-12-28T13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17:32:01"/>
    <d v="2016-05-20T17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3:54:00"/>
    <d v="2016-05-21T11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07:57:05"/>
    <d v="2015-02-06T08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18:00:00"/>
    <d v="2015-10-29T23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3:16:56"/>
    <d v="2015-12-15T13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05:28:26"/>
    <d v="2016-09-09T05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3T22:59:00"/>
    <d v="2015-02-23T09:29:3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0T23:00:00"/>
    <d v="2015-10-27T17:34:5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d v="2016-07-17T12:49:46"/>
    <d v="2016-06-17T12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05:26:00"/>
    <d v="2014-12-17T09:42:0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2:35:00"/>
    <d v="2015-04-28T12:34:4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0:00:00"/>
    <d v="2015-07-24T11:08:5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07:09:11"/>
    <d v="2014-12-17T07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4T22:40:47"/>
    <d v="2015-02-03T23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4:34:53"/>
    <d v="2015-06-23T14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1T23:59:00"/>
    <d v="2014-09-07T21:05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8T19:45:50"/>
    <d v="2016-11-18T19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3:51:00"/>
    <d v="2017-01-15T07:43:3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18:55:00"/>
    <d v="2015-12-06T14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2:19:57"/>
    <d v="2016-05-05T12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15:24:33"/>
    <d v="2016-07-19T15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4T21:59:50"/>
    <d v="2014-10-14T21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16:41:22"/>
    <d v="2016-12-26T16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15:21:13"/>
    <d v="2016-04-15T15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3:32:00"/>
    <d v="2015-07-03T14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1:40:34"/>
    <d v="2016-09-27T01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5T19:15:09"/>
    <d v="2016-11-22T19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1T20:00:00"/>
    <d v="2015-02-17T20:11: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17:00:01"/>
    <d v="2014-09-01T17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0:00:00"/>
    <d v="2017-01-31T19:45: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08:56:44"/>
    <d v="2015-10-30T07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0:02:31"/>
    <d v="2016-05-22T10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3T22:15:40"/>
    <d v="2015-01-24T22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7T19:00:00"/>
    <d v="2016-01-31T17:43:0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1:34:00"/>
    <d v="2015-12-20T08:45: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2T22:00:00"/>
    <d v="2015-06-21T19:10: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d v="2017-03-02T09:24:43"/>
    <d v="2017-01-31T09:24:4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1:51:23"/>
    <d v="2016-02-05T11:51:2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07:21:47"/>
    <d v="2014-07-08T07:21:4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15:01:19"/>
    <d v="2015-11-19T15:01:19"/>
    <b v="0"/>
    <n v="284"/>
    <b v="1"/>
    <s v="film &amp; video/television"/>
    <n v="122.99154545454545"/>
    <n v="190.55028169014085"/>
    <x v="0"/>
    <s v="television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0:35:00"/>
    <d v="2016-07-12T17:23:27"/>
    <b v="0"/>
    <n v="47"/>
    <b v="1"/>
    <s v="film &amp; video/television"/>
    <n v="109.77744436109028"/>
    <n v="93.40425531914893"/>
    <x v="0"/>
    <s v="television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3T20:44:10"/>
    <d v="2014-06-03T20:44:10"/>
    <b v="0"/>
    <n v="58"/>
    <b v="1"/>
    <s v="film &amp; video/television"/>
    <n v="106.4875"/>
    <n v="146.87931034482759"/>
    <x v="0"/>
    <s v="television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4T20:07:47"/>
    <d v="2016-05-25T20:07:47"/>
    <b v="0"/>
    <n v="57"/>
    <b v="1"/>
    <s v="film &amp; video/television"/>
    <n v="101.22222222222221"/>
    <n v="159.82456140350877"/>
    <x v="0"/>
    <s v="television"/>
    <x v="2"/>
    <x v="5"/>
  </r>
  <r>
    <n v="8"/>
    <s v="Sizzling in the Kitchen Flynn Style"/>
    <s v="Help us raise the funds to film our pilot episode!"/>
    <n v="3500"/>
    <n v="3501.52"/>
    <x v="0"/>
    <s v="US"/>
    <s v="USD"/>
    <d v="2016-04-15T16:00:00"/>
    <d v="2016-04-08T17:40:12"/>
    <b v="0"/>
    <n v="12"/>
    <b v="1"/>
    <s v="film &amp; video/television"/>
    <n v="100.04342857142856"/>
    <n v="291.79333333333335"/>
    <x v="0"/>
    <s v="television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6T21:29:04"/>
    <d v="2016-03-17T21:29:04"/>
    <b v="0"/>
    <n v="20"/>
    <b v="1"/>
    <s v="film &amp; video/television"/>
    <n v="125.998"/>
    <n v="31.499500000000001"/>
    <x v="0"/>
    <s v="television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4T20:37:59"/>
    <d v="2014-05-20T20:37:59"/>
    <b v="0"/>
    <n v="19"/>
    <b v="1"/>
    <s v="film &amp; video/television"/>
    <n v="100.49999999999999"/>
    <n v="158.68421052631578"/>
    <x v="0"/>
    <s v="television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1T22:00:00"/>
    <d v="2016-07-21T13:41:02"/>
    <b v="0"/>
    <n v="75"/>
    <b v="1"/>
    <s v="film &amp; video/television"/>
    <n v="120.5"/>
    <n v="80.333333333333329"/>
    <x v="0"/>
    <s v="television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5T22:00:00"/>
    <d v="2014-06-01T12:07:05"/>
    <b v="0"/>
    <n v="827"/>
    <b v="1"/>
    <s v="film &amp; video/television"/>
    <n v="165.29333333333335"/>
    <n v="59.961305925030231"/>
    <x v="0"/>
    <s v="television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d v="2016-06-23T15:27:00"/>
    <d v="2016-05-18T11:15:09"/>
    <b v="0"/>
    <n v="51"/>
    <b v="1"/>
    <s v="film &amp; video/television"/>
    <n v="159.97142857142856"/>
    <n v="109.78431372549019"/>
    <x v="0"/>
    <s v="television"/>
    <x v="2"/>
    <x v="5"/>
  </r>
  <r>
    <n v="14"/>
    <s v="3010 | Sci-fi Series"/>
    <s v="A highly charged post apocalyptic sci fi series that pulls no punches!"/>
    <n v="6000"/>
    <n v="6056"/>
    <x v="0"/>
    <s v="AU"/>
    <s v="AUD"/>
    <d v="2014-07-13T08:59:00"/>
    <d v="2014-06-17T19:38:08"/>
    <b v="0"/>
    <n v="41"/>
    <b v="1"/>
    <s v="film &amp; video/television"/>
    <n v="100.93333333333334"/>
    <n v="147.70731707317074"/>
    <x v="0"/>
    <s v="television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15:14:00"/>
    <d v="2015-09-09T04:24:18"/>
    <b v="0"/>
    <n v="98"/>
    <b v="1"/>
    <s v="film &amp; video/television"/>
    <n v="106.60000000000001"/>
    <n v="21.755102040816325"/>
    <x v="0"/>
    <s v="television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0:30:00"/>
    <d v="2014-05-01T14:06:51"/>
    <b v="0"/>
    <n v="70"/>
    <b v="1"/>
    <s v="film &amp; video/television"/>
    <n v="100.24166666666667"/>
    <n v="171.84285714285716"/>
    <x v="0"/>
    <s v="television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3:33:42"/>
    <d v="2014-10-05T12:33:42"/>
    <b v="0"/>
    <n v="36"/>
    <b v="1"/>
    <s v="film &amp; video/television"/>
    <n v="100.66666666666666"/>
    <n v="41.944444444444443"/>
    <x v="0"/>
    <s v="television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08:00:56"/>
    <d v="2014-08-18T08:00:56"/>
    <b v="0"/>
    <n v="342"/>
    <b v="1"/>
    <s v="film &amp; video/television"/>
    <n v="106.32110000000002"/>
    <n v="93.264122807017543"/>
    <x v="0"/>
    <s v="television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4:35:34"/>
    <d v="2015-06-20T14:35:34"/>
    <b v="0"/>
    <n v="22"/>
    <b v="1"/>
    <s v="film &amp; video/television"/>
    <n v="145.29411764705881"/>
    <n v="56.136363636363633"/>
    <x v="0"/>
    <s v="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3:11:52"/>
    <d v="2015-07-15T13:11:52"/>
    <b v="0"/>
    <n v="25"/>
    <b v="1"/>
    <s v="film &amp; video/television"/>
    <n v="100.2"/>
    <n v="80.16"/>
    <x v="0"/>
    <s v="television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0:03:09"/>
    <d v="2014-08-27T10:03:09"/>
    <b v="0"/>
    <n v="101"/>
    <b v="1"/>
    <s v="film &amp; video/television"/>
    <n v="109.13513513513513"/>
    <n v="199.9009900990099"/>
    <x v="0"/>
    <s v="television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d v="2015-01-01T02:59:00"/>
    <d v="2014-12-16T16:52:20"/>
    <b v="0"/>
    <n v="8"/>
    <b v="1"/>
    <s v="film &amp; video/television"/>
    <n v="117.14285714285715"/>
    <n v="51.25"/>
    <x v="0"/>
    <s v="television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0:20:00"/>
    <d v="2015-04-03T13:41:41"/>
    <b v="0"/>
    <n v="23"/>
    <b v="1"/>
    <s v="film &amp; video/television"/>
    <n v="118.5"/>
    <n v="103.04347826086956"/>
    <x v="0"/>
    <s v="television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d v="2015-09-15T14:39:00"/>
    <d v="2015-08-13T14:41:03"/>
    <b v="0"/>
    <n v="574"/>
    <b v="1"/>
    <s v="film &amp; video/television"/>
    <n v="108.80768571428572"/>
    <n v="66.346149825783982"/>
    <x v="0"/>
    <s v="television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8T19:36:01"/>
    <d v="2015-11-09T19:36:01"/>
    <b v="0"/>
    <n v="14"/>
    <b v="1"/>
    <s v="film &amp; video/television"/>
    <n v="133.33333333333331"/>
    <n v="57.142857142857146"/>
    <x v="0"/>
    <s v="television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07:22:24"/>
    <d v="2014-07-08T07:22:24"/>
    <b v="0"/>
    <n v="19"/>
    <b v="1"/>
    <s v="film &amp; video/television"/>
    <n v="155.20000000000002"/>
    <n v="102.10526315789474"/>
    <x v="0"/>
    <s v="television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5T23:57:13"/>
    <d v="2014-10-16T22:57:13"/>
    <b v="0"/>
    <n v="150"/>
    <b v="1"/>
    <s v="film &amp; video/television"/>
    <n v="111.72500000000001"/>
    <n v="148.96666666666667"/>
    <x v="0"/>
    <s v="television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18:08:04"/>
    <d v="2015-11-16T18:08:04"/>
    <b v="0"/>
    <n v="71"/>
    <b v="1"/>
    <s v="film &amp; video/television"/>
    <n v="100.35000000000001"/>
    <n v="169.6056338028169"/>
    <x v="0"/>
    <s v="television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1:09:28"/>
    <d v="2014-06-22T11:09:28"/>
    <b v="0"/>
    <n v="117"/>
    <b v="1"/>
    <s v="film &amp; video/television"/>
    <n v="123.33333333333334"/>
    <n v="31.623931623931625"/>
    <x v="0"/>
    <s v="television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2:01:55"/>
    <d v="2014-07-22T02:01:55"/>
    <b v="0"/>
    <n v="53"/>
    <b v="1"/>
    <s v="film &amp; video/television"/>
    <n v="101.29975"/>
    <n v="76.45264150943396"/>
    <x v="0"/>
    <s v="television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4:00:34"/>
    <d v="2016-01-07T14:00:34"/>
    <b v="0"/>
    <n v="1"/>
    <b v="1"/>
    <s v="film &amp; video/television"/>
    <n v="100"/>
    <n v="13"/>
    <x v="0"/>
    <s v="television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2T22:59:00"/>
    <d v="2016-04-01T10:03:37"/>
    <b v="0"/>
    <n v="89"/>
    <b v="1"/>
    <s v="film &amp; video/television"/>
    <n v="100.24604569420035"/>
    <n v="320.44943820224717"/>
    <x v="0"/>
    <s v="television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1:51:41"/>
    <d v="2015-10-09T10:51:41"/>
    <b v="0"/>
    <n v="64"/>
    <b v="1"/>
    <s v="film &amp; video/television"/>
    <n v="102.0952380952381"/>
    <n v="83.75"/>
    <x v="0"/>
    <s v="television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2:43:21"/>
    <d v="2014-07-21T02:43:21"/>
    <b v="0"/>
    <n v="68"/>
    <b v="1"/>
    <s v="film &amp; video/television"/>
    <n v="130.46153846153845"/>
    <n v="49.882352941176471"/>
    <x v="0"/>
    <s v="television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7T19:00:00"/>
    <d v="2015-04-04T02:00:14"/>
    <b v="0"/>
    <n v="28"/>
    <b v="1"/>
    <s v="film &amp; video/television"/>
    <n v="166.5"/>
    <n v="59.464285714285715"/>
    <x v="0"/>
    <s v="television"/>
    <x v="0"/>
    <x v="6"/>
  </r>
  <r>
    <n v="36"/>
    <s v="THE LISTENING BOX"/>
    <s v="A modern day priest makes an unusual discovery, setting off a chain of events."/>
    <n v="6000"/>
    <n v="8529"/>
    <x v="0"/>
    <s v="US"/>
    <s v="USD"/>
    <d v="2015-04-04T01:22:05"/>
    <d v="2015-03-05T02:22:05"/>
    <b v="0"/>
    <n v="44"/>
    <b v="1"/>
    <s v="film &amp; video/television"/>
    <n v="142.15"/>
    <n v="193.84090909090909"/>
    <x v="0"/>
    <s v="television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1:37:59"/>
    <d v="2015-01-28T11:37:59"/>
    <b v="0"/>
    <n v="253"/>
    <b v="1"/>
    <s v="film &amp; video/television"/>
    <n v="183.44090909090909"/>
    <n v="159.51383399209487"/>
    <x v="0"/>
    <s v="television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0T20:22:24"/>
    <d v="2013-04-10T20:22:24"/>
    <b v="0"/>
    <n v="66"/>
    <b v="1"/>
    <s v="film &amp; video/television"/>
    <n v="110.04"/>
    <n v="41.68181818181818"/>
    <x v="0"/>
    <s v="television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17:59:00"/>
    <d v="2014-04-24T20:07:48"/>
    <b v="0"/>
    <n v="217"/>
    <b v="1"/>
    <s v="film &amp; video/television"/>
    <n v="130.98000000000002"/>
    <n v="150.89861751152074"/>
    <x v="0"/>
    <s v="television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8T23:00:00"/>
    <d v="2014-05-30T00:08:08"/>
    <b v="0"/>
    <n v="16"/>
    <b v="1"/>
    <s v="film &amp; video/television"/>
    <n v="101.35000000000001"/>
    <n v="126.6875"/>
    <x v="0"/>
    <s v="television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08:39:14"/>
    <d v="2014-09-05T08:39:14"/>
    <b v="0"/>
    <n v="19"/>
    <b v="1"/>
    <s v="film &amp; video/television"/>
    <n v="100"/>
    <n v="105.26315789473684"/>
    <x v="0"/>
    <s v="television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0:20:26"/>
    <d v="2014-11-28T10:20:26"/>
    <b v="0"/>
    <n v="169"/>
    <b v="1"/>
    <s v="film &amp; video/television"/>
    <n v="141.85714285714286"/>
    <n v="117.51479289940828"/>
    <x v="0"/>
    <s v="television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2T19:00:00"/>
    <d v="2014-06-12T13:58:06"/>
    <b v="0"/>
    <n v="263"/>
    <b v="1"/>
    <s v="film &amp; video/television"/>
    <n v="308.65999999999997"/>
    <n v="117.36121673003802"/>
    <x v="0"/>
    <s v="television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6T21:22:17"/>
    <d v="2014-08-22T21:22:17"/>
    <b v="0"/>
    <n v="15"/>
    <b v="1"/>
    <s v="film &amp; video/television"/>
    <n v="100"/>
    <n v="133.33333333333334"/>
    <x v="0"/>
    <s v="television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09:58:27"/>
    <d v="2016-03-28T09:58:27"/>
    <b v="0"/>
    <n v="61"/>
    <b v="1"/>
    <s v="film &amp; video/television"/>
    <n v="120"/>
    <n v="98.360655737704917"/>
    <x v="0"/>
    <s v="television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18:09:34"/>
    <d v="2015-11-15T18:09:34"/>
    <b v="0"/>
    <n v="45"/>
    <b v="1"/>
    <s v="film &amp; video/television"/>
    <n v="104.16666666666667"/>
    <n v="194.44444444444446"/>
    <x v="0"/>
    <s v="television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15:40:07"/>
    <d v="2014-10-20T14:40:07"/>
    <b v="0"/>
    <n v="70"/>
    <b v="1"/>
    <s v="film &amp; video/television"/>
    <n v="107.61100000000002"/>
    <n v="76.865000000000009"/>
    <x v="0"/>
    <s v="television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07:00:00"/>
    <d v="2015-01-29T07:24:20"/>
    <b v="0"/>
    <n v="38"/>
    <b v="1"/>
    <s v="film &amp; video/television"/>
    <n v="107.94999999999999"/>
    <n v="56.815789473684212"/>
    <x v="0"/>
    <s v="television"/>
    <x v="0"/>
    <x v="1"/>
  </r>
  <r>
    <n v="49"/>
    <s v="Driving Jersey - Season Five"/>
    <s v="Driving Jersey is real people telling real stories."/>
    <n v="12000"/>
    <n v="12000"/>
    <x v="0"/>
    <s v="US"/>
    <s v="USD"/>
    <d v="2015-10-23T23:14:05"/>
    <d v="2015-09-23T23:14:05"/>
    <b v="0"/>
    <n v="87"/>
    <b v="1"/>
    <s v="film &amp; video/television"/>
    <n v="100"/>
    <n v="137.93103448275863"/>
    <x v="0"/>
    <s v="television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2:00:00"/>
    <d v="2014-12-22T13:04:18"/>
    <b v="0"/>
    <n v="22"/>
    <b v="1"/>
    <s v="film &amp; video/television"/>
    <n v="100"/>
    <n v="27.272727272727273"/>
    <x v="0"/>
    <s v="television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17:17:17"/>
    <d v="2015-07-11T17:17:17"/>
    <b v="0"/>
    <n v="119"/>
    <b v="1"/>
    <s v="film &amp; video/television"/>
    <n v="128.0181818181818"/>
    <n v="118.33613445378151"/>
    <x v="0"/>
    <s v="television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1:50:46"/>
    <d v="2014-06-17T11:50:46"/>
    <b v="0"/>
    <n v="52"/>
    <b v="1"/>
    <s v="film &amp; video/television"/>
    <n v="116.21"/>
    <n v="223.48076923076923"/>
    <x v="0"/>
    <s v="television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d v="2014-04-04T17:00:00"/>
    <d v="2014-03-21T08:10:45"/>
    <b v="0"/>
    <n v="117"/>
    <b v="1"/>
    <s v="film &amp; video/television"/>
    <n v="109.63333333333334"/>
    <n v="28.111111111111111"/>
    <x v="0"/>
    <s v="television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2:07:01"/>
    <d v="2015-11-25T12:07:01"/>
    <b v="0"/>
    <n v="52"/>
    <b v="1"/>
    <s v="film &amp; video/television"/>
    <n v="101"/>
    <n v="194.23076923076923"/>
    <x v="0"/>
    <s v="television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18:15:16"/>
    <d v="2016-05-06T18:15:16"/>
    <b v="0"/>
    <n v="86"/>
    <b v="1"/>
    <s v="film &amp; video/television"/>
    <n v="128.95348837209301"/>
    <n v="128.95348837209303"/>
    <x v="0"/>
    <s v="television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d v="2015-06-08T11:00:00"/>
    <d v="2015-05-25T08:10:24"/>
    <b v="0"/>
    <n v="174"/>
    <b v="1"/>
    <s v="film &amp; video/television"/>
    <n v="107.26249999999999"/>
    <n v="49.316091954022987"/>
    <x v="0"/>
    <s v="television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4:59:22"/>
    <d v="2015-03-26T14:59:22"/>
    <b v="0"/>
    <n v="69"/>
    <b v="1"/>
    <s v="film &amp; video/television"/>
    <n v="101.89999999999999"/>
    <n v="221.52173913043478"/>
    <x v="0"/>
    <s v="television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d v="2014-11-19T13:52:52"/>
    <d v="2014-10-20T12:52:52"/>
    <b v="0"/>
    <n v="75"/>
    <b v="1"/>
    <s v="film &amp; video/television"/>
    <n v="102.91"/>
    <n v="137.21333333333334"/>
    <x v="0"/>
    <s v="television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16:00:00"/>
    <d v="2015-08-14T00:39:36"/>
    <b v="0"/>
    <n v="33"/>
    <b v="1"/>
    <s v="film &amp; video/television"/>
    <n v="100.12570000000001"/>
    <n v="606.82242424242418"/>
    <x v="0"/>
    <s v="television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2T19:00:00"/>
    <d v="2014-03-03T16:38:37"/>
    <b v="0"/>
    <n v="108"/>
    <b v="1"/>
    <s v="film &amp; video/shorts"/>
    <n v="103.29622222222221"/>
    <n v="43.040092592592593"/>
    <x v="0"/>
    <s v="shorts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4:32:37"/>
    <d v="2013-05-15T14:32:37"/>
    <b v="0"/>
    <n v="23"/>
    <b v="1"/>
    <s v="film &amp; video/shorts"/>
    <n v="148.30000000000001"/>
    <n v="322.39130434782606"/>
    <x v="0"/>
    <s v="shorts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4:11:18"/>
    <d v="2013-02-06T14:11:18"/>
    <b v="0"/>
    <n v="48"/>
    <b v="1"/>
    <s v="film &amp; video/shorts"/>
    <n v="154.73333333333332"/>
    <n v="96.708333333333329"/>
    <x v="0"/>
    <s v="shorts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7T23:59:00"/>
    <d v="2013-12-04T16:53:33"/>
    <b v="0"/>
    <n v="64"/>
    <b v="1"/>
    <s v="film &amp; video/shorts"/>
    <n v="113.51849999999999"/>
    <n v="35.474531249999998"/>
    <x v="0"/>
    <s v="shorts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7T19:26:21"/>
    <d v="2013-06-07T19:26:21"/>
    <b v="0"/>
    <n v="24"/>
    <b v="1"/>
    <s v="film &amp; video/shorts"/>
    <n v="173.33333333333334"/>
    <n v="86.666666666666671"/>
    <x v="0"/>
    <s v="shorts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0:59:00"/>
    <d v="2014-07-15T14:42:34"/>
    <b v="0"/>
    <n v="57"/>
    <b v="1"/>
    <s v="film &amp; video/shorts"/>
    <n v="107.52857142857141"/>
    <n v="132.05263157894737"/>
    <x v="0"/>
    <s v="shorts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d v="2016-07-18T15:23:40"/>
    <d v="2016-06-18T15:23:40"/>
    <b v="0"/>
    <n v="26"/>
    <b v="1"/>
    <s v="film &amp; video/shorts"/>
    <n v="118.6"/>
    <n v="91.230769230769226"/>
    <x v="0"/>
    <s v="shorts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09:00:04"/>
    <d v="2012-06-15T09:00:04"/>
    <b v="0"/>
    <n v="20"/>
    <b v="1"/>
    <s v="film &amp; video/shorts"/>
    <n v="116.25000000000001"/>
    <n v="116.25"/>
    <x v="0"/>
    <s v="shorts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08:39:51"/>
    <d v="2014-01-24T08:39:51"/>
    <b v="0"/>
    <n v="36"/>
    <b v="1"/>
    <s v="film &amp; video/shorts"/>
    <n v="127.16666666666667"/>
    <n v="21.194444444444443"/>
    <x v="0"/>
    <s v="shorts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1:59:00"/>
    <d v="2011-08-30T23:30:25"/>
    <b v="0"/>
    <n v="178"/>
    <b v="1"/>
    <s v="film &amp; video/shorts"/>
    <n v="110.9423"/>
    <n v="62.327134831460668"/>
    <x v="0"/>
    <s v="shorts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16:30:45"/>
    <d v="2011-07-06T16:30:45"/>
    <b v="0"/>
    <n v="17"/>
    <b v="1"/>
    <s v="film &amp; video/shorts"/>
    <n v="127.2"/>
    <n v="37.411764705882355"/>
    <x v="0"/>
    <s v="shorts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1:30:57"/>
    <d v="2012-03-29T01:30:57"/>
    <b v="0"/>
    <n v="32"/>
    <b v="1"/>
    <s v="film &amp; video/shorts"/>
    <n v="123.94444444444443"/>
    <n v="69.71875"/>
    <x v="0"/>
    <s v="shorts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4T19:00:00"/>
    <d v="2012-10-25T19:14:41"/>
    <b v="0"/>
    <n v="41"/>
    <b v="1"/>
    <s v="film &amp; video/shorts"/>
    <n v="108.40909090909091"/>
    <n v="58.170731707317074"/>
    <x v="0"/>
    <s v="shorts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2T22:59:00"/>
    <d v="2011-02-13T13:09:44"/>
    <b v="0"/>
    <n v="18"/>
    <b v="1"/>
    <s v="film &amp; video/shorts"/>
    <n v="100"/>
    <n v="50"/>
    <x v="0"/>
    <s v="shorts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06:41:35"/>
    <d v="2015-12-22T06:41:35"/>
    <b v="0"/>
    <n v="29"/>
    <b v="1"/>
    <s v="film &amp; video/shorts"/>
    <n v="112.93199999999999"/>
    <n v="19.471034482758618"/>
    <x v="0"/>
    <s v="shorts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0:01:12"/>
    <d v="2013-03-24T00:01:12"/>
    <b v="0"/>
    <n v="47"/>
    <b v="1"/>
    <s v="film &amp; video/shorts"/>
    <n v="115.42857142857143"/>
    <n v="85.957446808510639"/>
    <x v="0"/>
    <s v="shorts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2:35:58"/>
    <d v="2011-10-28T11:35:58"/>
    <b v="0"/>
    <n v="15"/>
    <b v="1"/>
    <s v="film &amp; video/shorts"/>
    <n v="153.33333333333334"/>
    <n v="30.666666666666668"/>
    <x v="0"/>
    <s v="shorts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d v="2012-05-20T21:59:00"/>
    <d v="2012-03-28T22:28:37"/>
    <b v="0"/>
    <n v="26"/>
    <b v="1"/>
    <s v="film &amp; video/shorts"/>
    <n v="392.5"/>
    <n v="60.384615384615387"/>
    <x v="0"/>
    <s v="shorts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2:32:01"/>
    <d v="2016-08-22T12:32:01"/>
    <b v="0"/>
    <n v="35"/>
    <b v="1"/>
    <s v="film &amp; video/shorts"/>
    <n v="2702"/>
    <n v="38.6"/>
    <x v="0"/>
    <s v="shorts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3:38:13"/>
    <d v="2014-03-26T13:38:13"/>
    <b v="0"/>
    <n v="41"/>
    <b v="1"/>
    <s v="film &amp; video/shorts"/>
    <n v="127"/>
    <n v="40.268292682926827"/>
    <x v="0"/>
    <s v="shorts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09T21:00:56"/>
    <d v="2013-11-04T21:00:56"/>
    <b v="0"/>
    <n v="47"/>
    <b v="1"/>
    <s v="film &amp; video/shorts"/>
    <n v="107.25"/>
    <n v="273.82978723404256"/>
    <x v="0"/>
    <s v="shorts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3T22:02:00"/>
    <d v="2012-07-09T22:48:47"/>
    <b v="0"/>
    <n v="28"/>
    <b v="1"/>
    <s v="film &amp; video/shorts"/>
    <n v="198"/>
    <n v="53.035714285714285"/>
    <x v="0"/>
    <s v="shorts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4:41:01"/>
    <d v="2011-09-09T14:41:01"/>
    <b v="0"/>
    <n v="100"/>
    <b v="1"/>
    <s v="film &amp; video/shorts"/>
    <n v="100.01249999999999"/>
    <n v="40.005000000000003"/>
    <x v="0"/>
    <s v="shorts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06:30:00"/>
    <d v="2015-02-07T09:46:29"/>
    <b v="0"/>
    <n v="13"/>
    <b v="1"/>
    <s v="film &amp; video/shorts"/>
    <n v="102.49999999999999"/>
    <n v="15.76923076923077"/>
    <x v="0"/>
    <s v="shorts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3:11:26"/>
    <d v="2011-04-15T13:11:26"/>
    <b v="0"/>
    <n v="7"/>
    <b v="1"/>
    <s v="film &amp; video/shorts"/>
    <n v="100"/>
    <n v="71.428571428571431"/>
    <x v="0"/>
    <s v="shorts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2T22:00:37"/>
    <d v="2011-08-23T22:00:37"/>
    <b v="0"/>
    <n v="21"/>
    <b v="1"/>
    <s v="film &amp; video/shorts"/>
    <n v="125.49999999999999"/>
    <n v="71.714285714285708"/>
    <x v="0"/>
    <s v="shorts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09:20:45"/>
    <d v="2015-10-14T08:20:45"/>
    <b v="0"/>
    <n v="17"/>
    <b v="1"/>
    <s v="film &amp; video/shorts"/>
    <n v="106.46666666666667"/>
    <n v="375.76470588235293"/>
    <x v="0"/>
    <s v="shorts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2T20:41:00"/>
    <d v="2010-05-24T07:56:43"/>
    <b v="0"/>
    <n v="25"/>
    <b v="1"/>
    <s v="film &amp; video/shorts"/>
    <n v="104.60000000000001"/>
    <n v="104.6"/>
    <x v="0"/>
    <s v="shorts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0:48:51"/>
    <d v="2014-05-27T10:48:51"/>
    <b v="0"/>
    <n v="60"/>
    <b v="1"/>
    <s v="film &amp; video/shorts"/>
    <n v="102.85714285714285"/>
    <n v="60"/>
    <x v="0"/>
    <s v="shorts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3:03:12"/>
    <d v="2013-05-08T13:03:12"/>
    <b v="0"/>
    <n v="56"/>
    <b v="1"/>
    <s v="film &amp; video/shorts"/>
    <n v="115.06666666666668"/>
    <n v="123.28571428571429"/>
    <x v="0"/>
    <s v="shorts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2:08:19"/>
    <d v="2011-06-12T02:08:19"/>
    <b v="0"/>
    <n v="16"/>
    <b v="1"/>
    <s v="film &amp; video/shorts"/>
    <n v="100.4"/>
    <n v="31.375"/>
    <x v="0"/>
    <s v="shorts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4:39:24"/>
    <d v="2011-03-17T04:39:24"/>
    <b v="0"/>
    <n v="46"/>
    <b v="1"/>
    <s v="film &amp; video/shorts"/>
    <n v="120"/>
    <n v="78.260869565217391"/>
    <x v="0"/>
    <s v="shorts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3:00:00"/>
    <d v="2016-12-16T23:46:23"/>
    <b v="0"/>
    <n v="43"/>
    <b v="1"/>
    <s v="film &amp; video/shorts"/>
    <n v="105.2"/>
    <n v="122.32558139534883"/>
    <x v="0"/>
    <s v="shorts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16:00:00"/>
    <d v="2012-06-05T15:35:37"/>
    <b v="0"/>
    <n v="15"/>
    <b v="1"/>
    <s v="film &amp; video/shorts"/>
    <n v="110.60000000000001"/>
    <n v="73.733333333333334"/>
    <x v="0"/>
    <s v="shorts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2:13:42"/>
    <d v="2014-03-18T12:13:42"/>
    <b v="0"/>
    <n v="12"/>
    <b v="1"/>
    <s v="film &amp; video/shorts"/>
    <n v="104"/>
    <n v="21.666666666666668"/>
    <x v="0"/>
    <s v="shorts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5T19:07:21"/>
    <d v="2012-01-26T19:07:21"/>
    <b v="0"/>
    <n v="21"/>
    <b v="1"/>
    <s v="film &amp; video/shorts"/>
    <n v="131.42857142857142"/>
    <n v="21.904761904761905"/>
    <x v="0"/>
    <s v="shorts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7-31T22:00:00"/>
    <d v="2010-05-26T10:54:01"/>
    <b v="0"/>
    <n v="34"/>
    <b v="1"/>
    <s v="film &amp; video/shorts"/>
    <n v="114.66666666666667"/>
    <n v="50.588235294117645"/>
    <x v="0"/>
    <s v="shorts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1T22:14:42"/>
    <d v="2011-06-11T22:14:42"/>
    <b v="0"/>
    <n v="8"/>
    <b v="1"/>
    <s v="film &amp; video/shorts"/>
    <n v="106.25"/>
    <n v="53.125"/>
    <x v="0"/>
    <s v="shorts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18:30:00"/>
    <d v="2012-11-01T14:04:34"/>
    <b v="0"/>
    <n v="60"/>
    <b v="1"/>
    <s v="film &amp; video/shorts"/>
    <n v="106.25"/>
    <n v="56.666666666666664"/>
    <x v="0"/>
    <s v="shorts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16:39:59"/>
    <d v="2013-12-23T16:39:59"/>
    <b v="0"/>
    <n v="39"/>
    <b v="1"/>
    <s v="film &amp; video/shorts"/>
    <n v="106.01933333333334"/>
    <n v="40.776666666666664"/>
    <x v="0"/>
    <s v="shorts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4:04:46"/>
    <d v="2012-10-15T13:04:46"/>
    <b v="0"/>
    <n v="26"/>
    <b v="1"/>
    <s v="film &amp; video/shorts"/>
    <n v="100"/>
    <n v="192.30769230769232"/>
    <x v="0"/>
    <s v="shorts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3:38:30"/>
    <d v="2012-12-31T13:38:30"/>
    <b v="0"/>
    <n v="35"/>
    <b v="1"/>
    <s v="film &amp; video/shorts"/>
    <n v="100"/>
    <n v="100"/>
    <x v="0"/>
    <s v="shorts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2T22:08:53"/>
    <d v="2010-11-22T22:08:53"/>
    <b v="0"/>
    <n v="65"/>
    <b v="1"/>
    <s v="film &amp; video/shorts"/>
    <n v="127.75000000000001"/>
    <n v="117.92307692307692"/>
    <x v="0"/>
    <s v="shorts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4:20:30"/>
    <d v="2014-02-12T14:20:30"/>
    <b v="0"/>
    <n v="49"/>
    <b v="1"/>
    <s v="film &amp; video/shorts"/>
    <n v="105.15384615384616"/>
    <n v="27.897959183673468"/>
    <x v="0"/>
    <s v="shorts"/>
    <x v="3"/>
    <x v="2"/>
  </r>
  <r>
    <n v="104"/>
    <s v="Good 'Ol Trumpet"/>
    <s v="UCF short film about an old man, his love for music, and his misplaced trumpet.  "/>
    <n v="500"/>
    <n v="600"/>
    <x v="0"/>
    <s v="US"/>
    <s v="USD"/>
    <d v="2011-04-02T20:00:00"/>
    <d v="2011-03-10T11:41:06"/>
    <b v="0"/>
    <n v="10"/>
    <b v="1"/>
    <s v="film &amp; video/shorts"/>
    <n v="120"/>
    <n v="60"/>
    <x v="0"/>
    <s v="shorts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3T19:00:00"/>
    <d v="2016-04-25T12:23:40"/>
    <b v="0"/>
    <n v="60"/>
    <b v="1"/>
    <s v="film &amp; video/shorts"/>
    <n v="107.40909090909089"/>
    <n v="39.383333333333333"/>
    <x v="0"/>
    <s v="shorts"/>
    <x v="2"/>
    <x v="6"/>
  </r>
  <r>
    <n v="106"/>
    <s v="LOST WEEKEND"/>
    <s v="A Boy. A Girl. A Car. A Serial Killer."/>
    <n v="5000"/>
    <n v="5025"/>
    <x v="0"/>
    <s v="US"/>
    <s v="USD"/>
    <d v="2012-04-02T13:38:21"/>
    <d v="2012-03-19T13:38:21"/>
    <b v="0"/>
    <n v="27"/>
    <b v="1"/>
    <s v="film &amp; video/shorts"/>
    <n v="100.49999999999999"/>
    <n v="186.11111111111111"/>
    <x v="0"/>
    <s v="shorts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18:34:47"/>
    <d v="2011-04-02T18:34:47"/>
    <b v="0"/>
    <n v="69"/>
    <b v="1"/>
    <s v="film &amp; video/shorts"/>
    <n v="102.46666666666667"/>
    <n v="111.37681159420291"/>
    <x v="0"/>
    <s v="shorts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09:42:50"/>
    <d v="2013-04-01T09:42:50"/>
    <b v="0"/>
    <n v="47"/>
    <b v="1"/>
    <s v="film &amp; video/shorts"/>
    <n v="246.66666666666669"/>
    <n v="78.723404255319153"/>
    <x v="0"/>
    <s v="shorts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5T19:37:10"/>
    <d v="2011-01-26T19:37:10"/>
    <b v="0"/>
    <n v="47"/>
    <b v="1"/>
    <s v="film &amp; video/shorts"/>
    <n v="219.49999999999997"/>
    <n v="46.702127659574465"/>
    <x v="0"/>
    <s v="shorts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0:59:00"/>
    <d v="2013-10-10T17:47:33"/>
    <b v="0"/>
    <n v="26"/>
    <b v="1"/>
    <s v="film &amp; video/shorts"/>
    <n v="130.76923076923077"/>
    <n v="65.384615384615387"/>
    <x v="0"/>
    <s v="shorts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2:59:47"/>
    <d v="2015-05-01T02:59:47"/>
    <b v="0"/>
    <n v="53"/>
    <b v="1"/>
    <s v="film &amp; video/shorts"/>
    <n v="154.57142857142858"/>
    <n v="102.0754716981132"/>
    <x v="0"/>
    <s v="shorts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2T21:00:00"/>
    <d v="2014-03-19T20:01:58"/>
    <b v="0"/>
    <n v="81"/>
    <b v="1"/>
    <s v="film &amp; video/shorts"/>
    <n v="104"/>
    <n v="64.197530864197532"/>
    <x v="0"/>
    <s v="shorts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0:00:00"/>
    <d v="2011-07-29T13:12:08"/>
    <b v="0"/>
    <n v="78"/>
    <b v="1"/>
    <s v="film &amp; video/shorts"/>
    <n v="141"/>
    <n v="90.384615384615387"/>
    <x v="0"/>
    <s v="shorts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1:34:48"/>
    <d v="2011-11-14T01:34:48"/>
    <b v="0"/>
    <n v="35"/>
    <b v="1"/>
    <s v="film &amp; video/shorts"/>
    <n v="103.33333333333334"/>
    <n v="88.571428571428569"/>
    <x v="0"/>
    <s v="shorts"/>
    <x v="6"/>
    <x v="4"/>
  </r>
  <r>
    <n v="115"/>
    <s v="The World's Greatest Lover"/>
    <s v="Never judge a book (or a lover) by their cover."/>
    <n v="450"/>
    <n v="632"/>
    <x v="0"/>
    <s v="US"/>
    <s v="USD"/>
    <d v="2012-02-04T12:44:04"/>
    <d v="2012-01-10T12:44:04"/>
    <b v="0"/>
    <n v="22"/>
    <b v="1"/>
    <s v="film &amp; video/shorts"/>
    <n v="140.44444444444443"/>
    <n v="28.727272727272727"/>
    <x v="0"/>
    <s v="shorts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05:55:55"/>
    <d v="2011-02-21T06:55:55"/>
    <b v="0"/>
    <n v="57"/>
    <b v="1"/>
    <s v="film &amp; video/shorts"/>
    <n v="113.65714285714286"/>
    <n v="69.78947368421052"/>
    <x v="0"/>
    <s v="shorts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4:00:00"/>
    <d v="2010-03-11T15:02:24"/>
    <b v="0"/>
    <n v="27"/>
    <b v="1"/>
    <s v="film &amp; video/shorts"/>
    <n v="100.49377777777779"/>
    <n v="167.48962962962963"/>
    <x v="0"/>
    <s v="shorts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d v="2011-07-28T20:17:16"/>
    <d v="2011-06-28T20:17:16"/>
    <b v="0"/>
    <n v="39"/>
    <b v="1"/>
    <s v="film &amp; video/shorts"/>
    <n v="113.03159999999998"/>
    <n v="144.91230769230768"/>
    <x v="0"/>
    <s v="shorts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18:00:00"/>
    <d v="2011-07-14T20:39:46"/>
    <b v="0"/>
    <n v="37"/>
    <b v="1"/>
    <s v="film &amp; video/shorts"/>
    <n v="104.55692307692308"/>
    <n v="91.840540540540545"/>
    <x v="0"/>
    <s v="shorts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2T20:11:47"/>
    <d v="2016-09-02T20:11:47"/>
    <b v="0"/>
    <n v="1"/>
    <b v="0"/>
    <s v="film &amp; video/science fiction"/>
    <n v="1.4285714285714287E-2"/>
    <n v="10"/>
    <x v="0"/>
    <s v="science fiction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05:16:00"/>
    <d v="2015-04-02T11:55:10"/>
    <b v="0"/>
    <n v="1"/>
    <b v="0"/>
    <s v="film &amp; video/science fiction"/>
    <n v="3.3333333333333333E-2"/>
    <n v="1"/>
    <x v="0"/>
    <s v="science fiction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05:21:47"/>
    <d v="2016-08-11T05:21:47"/>
    <b v="0"/>
    <n v="0"/>
    <b v="0"/>
    <s v="film &amp; video/science fiction"/>
    <n v="0"/>
    <e v="#DIV/0!"/>
    <x v="0"/>
    <s v="science fiction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17:00:00"/>
    <d v="2014-09-22T13:46:04"/>
    <b v="0"/>
    <n v="6"/>
    <b v="0"/>
    <s v="film &amp; video/science fiction"/>
    <n v="0.27454545454545454"/>
    <n v="25.166666666666668"/>
    <x v="0"/>
    <s v="science fiction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17:17:22"/>
    <d v="2015-04-20T17:17:22"/>
    <b v="0"/>
    <n v="0"/>
    <b v="0"/>
    <s v="film &amp; video/science fiction"/>
    <n v="0"/>
    <e v="#DIV/0!"/>
    <x v="0"/>
    <s v="science fiction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18:51:20"/>
    <d v="2016-12-05T18:51:20"/>
    <b v="0"/>
    <n v="6"/>
    <b v="0"/>
    <s v="film &amp; video/science fiction"/>
    <n v="14.000000000000002"/>
    <n v="11.666666666666666"/>
    <x v="0"/>
    <s v="science fiction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0T21:00:00"/>
    <d v="2015-05-11T09:08:57"/>
    <b v="0"/>
    <n v="13"/>
    <b v="0"/>
    <s v="film &amp; video/science fiction"/>
    <n v="5.548"/>
    <n v="106.69230769230769"/>
    <x v="0"/>
    <s v="science fiction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08:59:01"/>
    <d v="2015-03-04T09:59:01"/>
    <b v="0"/>
    <n v="4"/>
    <b v="0"/>
    <s v="film &amp; video/science fiction"/>
    <n v="2.375"/>
    <n v="47.5"/>
    <x v="0"/>
    <s v="science fiction"/>
    <x v="0"/>
    <x v="7"/>
  </r>
  <r>
    <n v="128"/>
    <s v="Ralphi3 (Canceled)"/>
    <s v="A Science Fiction film filled with entertainment and Excitement"/>
    <n v="100000"/>
    <n v="1867"/>
    <x v="1"/>
    <s v="US"/>
    <s v="USD"/>
    <d v="2016-10-20T00:28:13"/>
    <d v="2016-09-15T00:28:13"/>
    <b v="0"/>
    <n v="6"/>
    <b v="0"/>
    <s v="film &amp; video/science fiction"/>
    <n v="1.867"/>
    <n v="311.16666666666669"/>
    <x v="0"/>
    <s v="science fiction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17:29:43"/>
    <d v="2014-08-31T17:29:43"/>
    <b v="0"/>
    <n v="0"/>
    <b v="0"/>
    <s v="film &amp; video/science fiction"/>
    <n v="0"/>
    <e v="#DIV/0!"/>
    <x v="0"/>
    <s v="science fiction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15:16:00"/>
    <d v="2014-05-19T16:58:12"/>
    <b v="0"/>
    <n v="0"/>
    <b v="0"/>
    <s v="film &amp; video/science fiction"/>
    <n v="0"/>
    <e v="#DIV/0!"/>
    <x v="0"/>
    <s v="science fiction"/>
    <x v="3"/>
    <x v="5"/>
  </r>
  <r>
    <n v="131"/>
    <s v="I (Canceled)"/>
    <s v="I"/>
    <n v="1200"/>
    <n v="0"/>
    <x v="1"/>
    <s v="US"/>
    <s v="USD"/>
    <d v="2016-07-05T19:00:00"/>
    <d v="2016-06-20T15:06:01"/>
    <b v="0"/>
    <n v="0"/>
    <b v="0"/>
    <s v="film &amp; video/science fiction"/>
    <n v="0"/>
    <e v="#DIV/0!"/>
    <x v="0"/>
    <s v="science fiction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15:30:07"/>
    <d v="2014-09-23T14:30:07"/>
    <b v="0"/>
    <n v="81"/>
    <b v="0"/>
    <s v="film &amp; video/science fiction"/>
    <n v="9.5687499999999996"/>
    <n v="94.506172839506178"/>
    <x v="0"/>
    <s v="science fiction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2:31:00"/>
    <d v="2016-05-01T14:23:04"/>
    <b v="0"/>
    <n v="0"/>
    <b v="0"/>
    <s v="film &amp; video/science fiction"/>
    <n v="0"/>
    <e v="#DIV/0!"/>
    <x v="0"/>
    <s v="science fiction"/>
    <x v="2"/>
    <x v="5"/>
  </r>
  <r>
    <n v="134"/>
    <s v="MARLEY'S GHOST (AMBASSADORS OF STEAM) (Canceled)"/>
    <s v="steampunk  remake of &quot;a Christmas carol&quot;"/>
    <n v="5000"/>
    <n v="0"/>
    <x v="1"/>
    <s v="US"/>
    <s v="USD"/>
    <d v="2015-09-04T12:00:00"/>
    <d v="2015-08-05T16:50:18"/>
    <b v="0"/>
    <n v="0"/>
    <b v="0"/>
    <s v="film &amp; video/science fiction"/>
    <n v="0"/>
    <e v="#DIV/0!"/>
    <x v="0"/>
    <s v="science fiction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4:00:00"/>
    <d v="2014-05-29T04:09:57"/>
    <b v="0"/>
    <n v="5"/>
    <b v="0"/>
    <s v="film &amp; video/science fiction"/>
    <n v="13.433333333333334"/>
    <n v="80.599999999999994"/>
    <x v="0"/>
    <s v="science fiction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05:16:00"/>
    <d v="2015-04-02T04:50:34"/>
    <b v="0"/>
    <n v="0"/>
    <b v="0"/>
    <s v="film &amp; video/science fiction"/>
    <n v="0"/>
    <e v="#DIV/0!"/>
    <x v="0"/>
    <s v="science fiction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08:46:33"/>
    <d v="2015-08-23T08:46:33"/>
    <b v="0"/>
    <n v="0"/>
    <b v="0"/>
    <s v="film &amp; video/science fiction"/>
    <n v="0"/>
    <e v="#DIV/0!"/>
    <x v="0"/>
    <s v="science fiction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7-31T23:59:00"/>
    <d v="2015-07-01T01:10:41"/>
    <b v="0"/>
    <n v="58"/>
    <b v="0"/>
    <s v="film &amp; video/science fiction"/>
    <n v="3.1413333333333333"/>
    <n v="81.241379310344826"/>
    <x v="0"/>
    <s v="science fiction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17:06:12"/>
    <d v="2015-07-02T17:06:12"/>
    <b v="0"/>
    <n v="1"/>
    <b v="0"/>
    <s v="film &amp; video/science fiction"/>
    <n v="100"/>
    <n v="500"/>
    <x v="0"/>
    <s v="science fiction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19T22:45:32"/>
    <d v="2015-02-17T23:45:32"/>
    <b v="0"/>
    <n v="0"/>
    <b v="0"/>
    <s v="film &amp; video/science fiction"/>
    <n v="0"/>
    <e v="#DIV/0!"/>
    <x v="0"/>
    <s v="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0T22:40:23"/>
    <d v="2015-04-15T22:40:23"/>
    <b v="0"/>
    <n v="28"/>
    <b v="0"/>
    <s v="film &amp; video/science fiction"/>
    <n v="10.775"/>
    <n v="46.178571428571431"/>
    <x v="0"/>
    <s v="science fiction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17:26:18"/>
    <d v="2014-10-26T16:26:18"/>
    <b v="0"/>
    <n v="1"/>
    <b v="0"/>
    <s v="film &amp; video/science fiction"/>
    <n v="0.33333333333333337"/>
    <n v="10"/>
    <x v="0"/>
    <s v="science fiction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0:55:00"/>
    <d v="2016-07-07T20:32:22"/>
    <b v="0"/>
    <n v="0"/>
    <b v="0"/>
    <s v="film &amp; video/science fiction"/>
    <n v="0"/>
    <e v="#DIV/0!"/>
    <x v="0"/>
    <s v="science fiction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2:17:52"/>
    <d v="2015-02-12T13:17:52"/>
    <b v="0"/>
    <n v="37"/>
    <b v="0"/>
    <s v="film &amp; video/science fiction"/>
    <n v="27.6"/>
    <n v="55.945945945945944"/>
    <x v="0"/>
    <s v="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08:00:52"/>
    <d v="2015-07-15T08:00:52"/>
    <b v="0"/>
    <n v="9"/>
    <b v="0"/>
    <s v="film &amp; video/science fiction"/>
    <n v="7.5111111111111111"/>
    <n v="37.555555555555557"/>
    <x v="0"/>
    <s v="science fiction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7T19:23:18"/>
    <d v="2016-11-18T19:23:18"/>
    <b v="0"/>
    <n v="3"/>
    <b v="0"/>
    <s v="film &amp; video/science fiction"/>
    <n v="0.57499999999999996"/>
    <n v="38.333333333333336"/>
    <x v="0"/>
    <s v="science fiction"/>
    <x v="2"/>
    <x v="4"/>
  </r>
  <r>
    <n v="147"/>
    <s v="Consumed (Static Air) (Canceled)"/>
    <s v="Film makers catch live footage beyond their wildest dreams."/>
    <n v="7000"/>
    <n v="0"/>
    <x v="1"/>
    <s v="GB"/>
    <s v="GBP"/>
    <d v="2015-01-08T13:18:00"/>
    <d v="2014-11-26T13:25:40"/>
    <b v="0"/>
    <n v="0"/>
    <b v="0"/>
    <s v="film &amp; video/science fiction"/>
    <n v="0"/>
    <e v="#DIV/0!"/>
    <x v="0"/>
    <s v="science fiction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1:45:36"/>
    <d v="2016-01-28T01:45:36"/>
    <b v="0"/>
    <n v="2"/>
    <b v="0"/>
    <s v="film &amp; video/science fiction"/>
    <n v="0.08"/>
    <n v="20"/>
    <x v="0"/>
    <s v="science fiction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3:00:00"/>
    <d v="2014-11-24T23:07:50"/>
    <b v="0"/>
    <n v="6"/>
    <b v="0"/>
    <s v="film &amp; video/science fiction"/>
    <n v="0.91999999999999993"/>
    <n v="15.333333333333334"/>
    <x v="0"/>
    <s v="science fiction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5T22:53:02"/>
    <d v="2015-03-26T22:53:02"/>
    <b v="0"/>
    <n v="67"/>
    <b v="0"/>
    <s v="film &amp; video/science fiction"/>
    <n v="23.163076923076922"/>
    <n v="449.43283582089555"/>
    <x v="0"/>
    <s v="science fiction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08:13:11"/>
    <d v="2015-04-19T08:13:11"/>
    <b v="0"/>
    <n v="5"/>
    <b v="0"/>
    <s v="film &amp; video/science fiction"/>
    <n v="5.5999999999999994E-2"/>
    <n v="28"/>
    <x v="0"/>
    <s v="science fiction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d v="2014-09-22T20:51:40"/>
    <d v="2014-08-23T20:51:40"/>
    <b v="0"/>
    <n v="2"/>
    <b v="0"/>
    <s v="film &amp; video/science fiction"/>
    <n v="7.8947368421052634E-3"/>
    <n v="15"/>
    <x v="0"/>
    <s v="science fiction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0:04:04"/>
    <d v="2014-10-21T09:04:04"/>
    <b v="0"/>
    <n v="10"/>
    <b v="0"/>
    <s v="film &amp; video/science fiction"/>
    <n v="0.71799999999999997"/>
    <n v="35.9"/>
    <x v="0"/>
    <s v="science fiction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08:08:15"/>
    <d v="2015-04-21T08:08:15"/>
    <b v="0"/>
    <n v="3"/>
    <b v="0"/>
    <s v="film &amp; video/science fiction"/>
    <n v="2.666666666666667"/>
    <n v="13.333333333333334"/>
    <x v="0"/>
    <s v="science fiction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08:25:35"/>
    <d v="2015-06-13T08:25:35"/>
    <b v="0"/>
    <n v="4"/>
    <b v="0"/>
    <s v="film &amp; video/science fiction"/>
    <n v="6.0000000000000001E-3"/>
    <n v="20.25"/>
    <x v="0"/>
    <s v="science fiction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2T21:59:56"/>
    <d v="2014-06-03T21:59:56"/>
    <b v="0"/>
    <n v="15"/>
    <b v="0"/>
    <s v="film &amp; video/science fiction"/>
    <n v="5.0999999999999996"/>
    <n v="119"/>
    <x v="0"/>
    <s v="science fiction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16:52:52"/>
    <d v="2016-01-27T16:52:52"/>
    <b v="0"/>
    <n v="2"/>
    <b v="0"/>
    <s v="film &amp; video/science fiction"/>
    <n v="0.26711185308848079"/>
    <n v="4"/>
    <x v="0"/>
    <s v="science fiction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1T20:50:28"/>
    <d v="2014-09-21T20:50:28"/>
    <b v="0"/>
    <n v="0"/>
    <b v="0"/>
    <s v="film &amp; video/science fiction"/>
    <n v="0"/>
    <e v="#DIV/0!"/>
    <x v="0"/>
    <s v="science fiction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05:25:45"/>
    <d v="2016-05-24T05:25:45"/>
    <b v="0"/>
    <n v="1"/>
    <b v="0"/>
    <s v="film &amp; video/science fiction"/>
    <n v="2E-3"/>
    <n v="10"/>
    <x v="0"/>
    <s v="science fiction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16:54:51"/>
    <d v="2015-06-16T16:54:51"/>
    <b v="0"/>
    <n v="0"/>
    <b v="0"/>
    <s v="film &amp; video/drama"/>
    <n v="0"/>
    <e v="#DIV/0!"/>
    <x v="0"/>
    <s v="drama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1:29:55"/>
    <d v="2014-06-02T11:29:55"/>
    <b v="0"/>
    <n v="1"/>
    <b v="0"/>
    <s v="film &amp; video/drama"/>
    <n v="0.01"/>
    <n v="5"/>
    <x v="0"/>
    <s v="drama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18:42:00"/>
    <d v="2014-07-14T22:02:36"/>
    <b v="0"/>
    <n v="10"/>
    <b v="0"/>
    <s v="film &amp; video/drama"/>
    <n v="15.535714285714286"/>
    <n v="43.5"/>
    <x v="0"/>
    <s v="drama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09-30T19:00:00"/>
    <d v="2015-08-27T18:04:14"/>
    <b v="0"/>
    <n v="0"/>
    <b v="0"/>
    <s v="film &amp; video/drama"/>
    <n v="0"/>
    <e v="#DIV/0!"/>
    <x v="0"/>
    <s v="drama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3:18:21"/>
    <d v="2014-07-21T13:18:21"/>
    <b v="0"/>
    <n v="7"/>
    <b v="0"/>
    <s v="film &amp; video/drama"/>
    <n v="0.53333333333333333"/>
    <n v="91.428571428571431"/>
    <x v="0"/>
    <s v="drama"/>
    <x v="3"/>
    <x v="3"/>
  </r>
  <r>
    <n v="165"/>
    <s v="NET"/>
    <s v="A teacher. A boy. The beach and a heatwave that drove them all insane."/>
    <n v="17000"/>
    <n v="0"/>
    <x v="2"/>
    <s v="GB"/>
    <s v="GBP"/>
    <d v="2016-01-12T10:48:44"/>
    <d v="2015-12-13T10:48:44"/>
    <b v="0"/>
    <n v="0"/>
    <b v="0"/>
    <s v="film &amp; video/drama"/>
    <n v="0"/>
    <e v="#DIV/0!"/>
    <x v="0"/>
    <s v="drama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5T20:49:22"/>
    <d v="2016-12-16T20:49:22"/>
    <b v="0"/>
    <n v="1"/>
    <b v="0"/>
    <s v="film &amp; video/drama"/>
    <n v="60"/>
    <n v="3000"/>
    <x v="0"/>
    <s v="drama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17:15:35"/>
    <d v="2015-06-05T17:15:35"/>
    <b v="0"/>
    <n v="2"/>
    <b v="0"/>
    <s v="film &amp; video/drama"/>
    <n v="0.01"/>
    <n v="5.5"/>
    <x v="0"/>
    <s v="drama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4:02:50"/>
    <d v="2015-02-17T15:02:50"/>
    <b v="0"/>
    <n v="3"/>
    <b v="0"/>
    <s v="film &amp; video/drama"/>
    <n v="4.0625"/>
    <n v="108.33333333333333"/>
    <x v="0"/>
    <s v="drama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07:07:39"/>
    <d v="2014-09-18T07:07:39"/>
    <b v="0"/>
    <n v="10"/>
    <b v="0"/>
    <s v="film &amp; video/drama"/>
    <n v="22.400000000000002"/>
    <n v="56"/>
    <x v="0"/>
    <s v="drama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0:28:00"/>
    <d v="2015-07-31T18:28:03"/>
    <b v="0"/>
    <n v="10"/>
    <b v="0"/>
    <s v="film &amp; video/drama"/>
    <n v="3.25"/>
    <n v="32.5"/>
    <x v="0"/>
    <s v="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1T23:20:14"/>
    <d v="2016-06-12T23:20:14"/>
    <b v="0"/>
    <n v="1"/>
    <b v="0"/>
    <s v="film &amp; video/drama"/>
    <n v="2E-3"/>
    <n v="1"/>
    <x v="0"/>
    <s v="drama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3:28:43"/>
    <d v="2015-02-12T04:28:43"/>
    <b v="0"/>
    <n v="0"/>
    <b v="0"/>
    <s v="film &amp; video/drama"/>
    <n v="0"/>
    <e v="#DIV/0!"/>
    <x v="0"/>
    <s v="drama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08:45:08"/>
    <d v="2015-01-29T08:45:08"/>
    <b v="0"/>
    <n v="0"/>
    <b v="0"/>
    <s v="film &amp; video/drama"/>
    <n v="0"/>
    <e v="#DIV/0!"/>
    <x v="0"/>
    <s v="drama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3:12:56"/>
    <d v="2015-03-09T13:12:56"/>
    <b v="0"/>
    <n v="0"/>
    <b v="0"/>
    <s v="film &amp; video/drama"/>
    <n v="0"/>
    <e v="#DIV/0!"/>
    <x v="0"/>
    <s v="drama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3:40:11"/>
    <d v="2014-08-04T13:40:11"/>
    <b v="0"/>
    <n v="26"/>
    <b v="0"/>
    <s v="film &amp; video/drama"/>
    <n v="6.4850000000000003"/>
    <n v="49.884615384615387"/>
    <x v="0"/>
    <s v="drama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4:46:39"/>
    <d v="2015-07-06T14:46:39"/>
    <b v="0"/>
    <n v="0"/>
    <b v="0"/>
    <s v="film &amp; video/drama"/>
    <n v="0"/>
    <e v="#DIV/0!"/>
    <x v="0"/>
    <s v="drama"/>
    <x v="0"/>
    <x v="3"/>
  </r>
  <r>
    <n v="177"/>
    <s v="The Good Samaritan"/>
    <s v="I'm making a modern day version of the bible story &quot; The Good Samaritan&quot;"/>
    <n v="450"/>
    <n v="180"/>
    <x v="2"/>
    <s v="US"/>
    <s v="USD"/>
    <d v="2015-03-23T19:08:46"/>
    <d v="2015-03-06T20:08:46"/>
    <b v="0"/>
    <n v="7"/>
    <b v="0"/>
    <s v="film &amp; video/drama"/>
    <n v="40"/>
    <n v="25.714285714285715"/>
    <x v="0"/>
    <s v="drama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18:55:45"/>
    <d v="2015-10-27T17:55:45"/>
    <b v="0"/>
    <n v="0"/>
    <b v="0"/>
    <s v="film &amp; video/drama"/>
    <n v="0"/>
    <e v="#DIV/0!"/>
    <x v="0"/>
    <s v="drama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d v="2016-03-03T20:55:55"/>
    <d v="2016-02-02T20:55:55"/>
    <b v="0"/>
    <n v="2"/>
    <b v="0"/>
    <s v="film &amp; video/drama"/>
    <n v="20"/>
    <n v="100"/>
    <x v="0"/>
    <s v="drama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4:00:00"/>
    <d v="2015-03-04T18:47:23"/>
    <b v="0"/>
    <n v="13"/>
    <b v="0"/>
    <s v="film &amp; video/drama"/>
    <n v="33.416666666666664"/>
    <n v="30.846153846153847"/>
    <x v="0"/>
    <s v="drama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2:48:15"/>
    <d v="2015-05-23T12:48:15"/>
    <b v="0"/>
    <n v="4"/>
    <b v="0"/>
    <s v="film &amp; video/drama"/>
    <n v="21.092608822670172"/>
    <n v="180.5"/>
    <x v="0"/>
    <s v="drama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6T19:17:12"/>
    <d v="2016-12-07T19:17:12"/>
    <b v="0"/>
    <n v="0"/>
    <b v="0"/>
    <s v="film &amp; video/drama"/>
    <n v="0"/>
    <e v="#DIV/0!"/>
    <x v="0"/>
    <s v="drama"/>
    <x v="2"/>
    <x v="11"/>
  </r>
  <r>
    <n v="183"/>
    <s v="Three Little Words"/>
    <s v="Don't kill me until I meet my Dad"/>
    <n v="12500"/>
    <n v="4482"/>
    <x v="2"/>
    <s v="GB"/>
    <s v="GBP"/>
    <d v="2014-11-26T15:26:50"/>
    <d v="2014-10-27T14:26:50"/>
    <b v="0"/>
    <n v="12"/>
    <b v="0"/>
    <s v="film &amp; video/drama"/>
    <n v="35.856000000000002"/>
    <n v="373.5"/>
    <x v="0"/>
    <s v="drama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8-31T22:59:00"/>
    <d v="2014-07-05T13:59:22"/>
    <b v="0"/>
    <n v="2"/>
    <b v="0"/>
    <s v="film &amp; video/drama"/>
    <n v="3.4000000000000004"/>
    <n v="25.5"/>
    <x v="0"/>
    <s v="drama"/>
    <x v="3"/>
    <x v="3"/>
  </r>
  <r>
    <n v="185"/>
    <s v="BLANK Short Movie"/>
    <s v="Love has no boundaries!"/>
    <n v="40000"/>
    <n v="2200"/>
    <x v="2"/>
    <s v="NO"/>
    <s v="NOK"/>
    <d v="2016-08-18T16:52:19"/>
    <d v="2016-07-19T16:52:19"/>
    <b v="0"/>
    <n v="10"/>
    <b v="0"/>
    <s v="film &amp; video/drama"/>
    <n v="5.5"/>
    <n v="220"/>
    <x v="0"/>
    <s v="drama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15:00:00"/>
    <d v="2017-02-01T14:30:34"/>
    <b v="0"/>
    <n v="0"/>
    <b v="0"/>
    <s v="film &amp; video/drama"/>
    <n v="0"/>
    <e v="#DIV/0!"/>
    <x v="0"/>
    <s v="drama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1:59:00"/>
    <d v="2015-06-27T00:37:37"/>
    <b v="0"/>
    <n v="5"/>
    <b v="0"/>
    <s v="film &amp; video/drama"/>
    <n v="16"/>
    <n v="160"/>
    <x v="0"/>
    <s v="drama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4T23:23:35"/>
    <d v="2014-08-05T23:23:35"/>
    <b v="0"/>
    <n v="0"/>
    <b v="0"/>
    <s v="film &amp; video/drama"/>
    <n v="0"/>
    <e v="#DIV/0!"/>
    <x v="0"/>
    <s v="drama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1:34:37"/>
    <d v="2016-07-05T11:34:37"/>
    <b v="0"/>
    <n v="5"/>
    <b v="0"/>
    <s v="film &amp; video/drama"/>
    <n v="6.8999999999999992E-2"/>
    <n v="69"/>
    <x v="0"/>
    <s v="drama"/>
    <x v="2"/>
    <x v="3"/>
  </r>
  <r>
    <n v="190"/>
    <s v="REGIONRAT, the movie"/>
    <s v="Because hope can be a 4 letter word"/>
    <n v="12000"/>
    <n v="50"/>
    <x v="2"/>
    <s v="US"/>
    <s v="USD"/>
    <d v="2016-06-16T10:37:26"/>
    <d v="2016-06-06T10:37:26"/>
    <b v="0"/>
    <n v="1"/>
    <b v="0"/>
    <s v="film &amp; video/drama"/>
    <n v="0.41666666666666669"/>
    <n v="50"/>
    <x v="0"/>
    <s v="drama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05:35:38"/>
    <d v="2015-08-23T05:35:38"/>
    <b v="0"/>
    <n v="3"/>
    <b v="0"/>
    <s v="film &amp; video/drama"/>
    <n v="5"/>
    <n v="83.333333333333329"/>
    <x v="0"/>
    <s v="drama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4:00:32"/>
    <d v="2014-09-17T14:00:32"/>
    <b v="0"/>
    <n v="3"/>
    <b v="0"/>
    <s v="film &amp; video/drama"/>
    <n v="1.6999999999999999E-3"/>
    <n v="5.666666666666667"/>
    <x v="0"/>
    <s v="drama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18:26:06"/>
    <d v="2014-09-29T17:26:06"/>
    <b v="0"/>
    <n v="0"/>
    <b v="0"/>
    <s v="film &amp; video/drama"/>
    <n v="0"/>
    <e v="#DIV/0!"/>
    <x v="0"/>
    <s v="drama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18:55:31"/>
    <d v="2016-01-06T18:55:31"/>
    <b v="0"/>
    <n v="3"/>
    <b v="0"/>
    <s v="film &amp; video/drama"/>
    <n v="0.12"/>
    <n v="1"/>
    <x v="0"/>
    <s v="drama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1:05:32"/>
    <d v="2015-05-11T11:05:32"/>
    <b v="0"/>
    <n v="0"/>
    <b v="0"/>
    <s v="film &amp; video/drama"/>
    <n v="0"/>
    <e v="#DIV/0!"/>
    <x v="0"/>
    <s v="drama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16:00:00"/>
    <d v="2015-09-12T08:01:38"/>
    <b v="0"/>
    <n v="19"/>
    <b v="0"/>
    <s v="film &amp; video/drama"/>
    <n v="41.857142857142861"/>
    <n v="77.10526315789474"/>
    <x v="0"/>
    <s v="drama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16:00:00"/>
    <d v="2017-01-06T15:21:40"/>
    <b v="0"/>
    <n v="8"/>
    <b v="0"/>
    <s v="film &amp; video/drama"/>
    <n v="10.48"/>
    <n v="32.75"/>
    <x v="0"/>
    <s v="drama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4:12:02"/>
    <d v="2014-09-05T04:12:02"/>
    <b v="0"/>
    <n v="6"/>
    <b v="0"/>
    <s v="film &amp; video/drama"/>
    <n v="1.1159999999999999"/>
    <n v="46.5"/>
    <x v="0"/>
    <s v="drama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8-31T21:58:22"/>
    <d v="2016-08-01T21:58:22"/>
    <b v="0"/>
    <n v="0"/>
    <b v="0"/>
    <s v="film &amp; video/drama"/>
    <n v="0"/>
    <e v="#DIV/0!"/>
    <x v="0"/>
    <s v="drama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d v="2014-09-14T21:00:03"/>
    <d v="2014-08-15T21:00:03"/>
    <b v="0"/>
    <n v="18"/>
    <b v="0"/>
    <s v="film &amp; video/drama"/>
    <n v="26.192500000000003"/>
    <n v="87.308333333333337"/>
    <x v="0"/>
    <s v="drama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4:38:49"/>
    <d v="2015-01-19T14:38:49"/>
    <b v="0"/>
    <n v="7"/>
    <b v="0"/>
    <s v="film &amp; video/drama"/>
    <n v="58.461538461538467"/>
    <n v="54.285714285714285"/>
    <x v="0"/>
    <s v="drama"/>
    <x v="0"/>
    <x v="1"/>
  </r>
  <r>
    <n v="202"/>
    <s v="Modern Gangsters"/>
    <s v="new web series created by jonney terry"/>
    <n v="6000"/>
    <n v="0"/>
    <x v="2"/>
    <s v="US"/>
    <s v="USD"/>
    <d v="2015-10-08T15:59:00"/>
    <d v="2015-09-08T17:16:04"/>
    <b v="0"/>
    <n v="0"/>
    <b v="0"/>
    <s v="film &amp; video/drama"/>
    <n v="0"/>
    <e v="#DIV/0!"/>
    <x v="0"/>
    <s v="drama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15:21:04"/>
    <d v="2014-11-30T15:21:04"/>
    <b v="0"/>
    <n v="8"/>
    <b v="0"/>
    <s v="film &amp; video/drama"/>
    <n v="29.84"/>
    <n v="93.25"/>
    <x v="0"/>
    <s v="drama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09:00:03"/>
    <d v="2016-07-05T09:00:03"/>
    <b v="0"/>
    <n v="1293"/>
    <b v="0"/>
    <s v="film &amp; video/drama"/>
    <n v="50.721666666666664"/>
    <n v="117.68368136117556"/>
    <x v="0"/>
    <s v="drama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0:10:22"/>
    <d v="2015-09-01T10:10:22"/>
    <b v="0"/>
    <n v="17"/>
    <b v="0"/>
    <s v="film &amp; video/drama"/>
    <n v="16.25"/>
    <n v="76.470588235294116"/>
    <x v="0"/>
    <s v="drama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d v="2016-08-05T19:06:23"/>
    <d v="2016-07-15T19:06:23"/>
    <b v="0"/>
    <n v="0"/>
    <b v="0"/>
    <s v="film &amp; video/drama"/>
    <n v="0"/>
    <e v="#DIV/0!"/>
    <x v="0"/>
    <s v="drama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3T23:43:58"/>
    <d v="2014-12-04T23:43:58"/>
    <b v="0"/>
    <n v="13"/>
    <b v="0"/>
    <s v="film &amp; video/drama"/>
    <n v="15.214285714285714"/>
    <n v="163.84615384615384"/>
    <x v="0"/>
    <s v="drama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3:52:47"/>
    <d v="2014-11-16T03:52:47"/>
    <b v="0"/>
    <n v="0"/>
    <b v="0"/>
    <s v="film &amp; video/drama"/>
    <n v="0"/>
    <e v="#DIV/0!"/>
    <x v="0"/>
    <s v="drama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17:08:55"/>
    <d v="2015-06-10T17:08:55"/>
    <b v="0"/>
    <n v="0"/>
    <b v="0"/>
    <s v="film &amp; video/drama"/>
    <n v="0"/>
    <e v="#DIV/0!"/>
    <x v="0"/>
    <s v="drama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0:00:00"/>
    <d v="2015-09-01T20:33:12"/>
    <b v="0"/>
    <n v="33"/>
    <b v="0"/>
    <s v="film &amp; video/drama"/>
    <n v="25.25"/>
    <n v="91.818181818181813"/>
    <x v="0"/>
    <s v="drama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8T22:50:17"/>
    <d v="2015-08-19T22:50:17"/>
    <b v="0"/>
    <n v="12"/>
    <b v="0"/>
    <s v="film &amp; video/drama"/>
    <n v="44.6"/>
    <n v="185.83333333333334"/>
    <x v="0"/>
    <s v="drama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15:08:40"/>
    <d v="2016-02-16T16:08:40"/>
    <b v="0"/>
    <n v="1"/>
    <b v="0"/>
    <s v="film &amp; video/drama"/>
    <n v="1.5873015873015872E-2"/>
    <n v="1"/>
    <x v="0"/>
    <s v="drama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09:06:41"/>
    <d v="2015-07-17T09:15:47"/>
    <b v="0"/>
    <n v="1"/>
    <b v="0"/>
    <s v="film &amp; video/drama"/>
    <n v="0.04"/>
    <n v="20"/>
    <x v="0"/>
    <s v="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0:22:29"/>
    <d v="2015-01-05T10:22:29"/>
    <b v="0"/>
    <n v="1"/>
    <b v="0"/>
    <s v="film &amp; video/drama"/>
    <n v="8.0000000000000002E-3"/>
    <n v="1"/>
    <x v="0"/>
    <s v="drama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18:59:00"/>
    <d v="2016-01-06T00:31:22"/>
    <b v="0"/>
    <n v="1"/>
    <b v="0"/>
    <s v="film &amp; video/drama"/>
    <n v="0.22727272727272727"/>
    <n v="10"/>
    <x v="0"/>
    <s v="drama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17:00:37"/>
    <d v="2015-03-03T18:00:37"/>
    <b v="0"/>
    <n v="84"/>
    <b v="0"/>
    <s v="film &amp; video/drama"/>
    <n v="55.698440000000005"/>
    <n v="331.53833333333336"/>
    <x v="0"/>
    <s v="drama"/>
    <x v="0"/>
    <x v="7"/>
  </r>
  <r>
    <n v="217"/>
    <s v="Bitch"/>
    <s v="A roadmovie by paw"/>
    <n v="100000"/>
    <n v="11943"/>
    <x v="2"/>
    <s v="SE"/>
    <s v="SEK"/>
    <d v="2014-12-28T10:22:29"/>
    <d v="2014-11-27T10:22:29"/>
    <b v="0"/>
    <n v="38"/>
    <b v="0"/>
    <s v="film &amp; video/drama"/>
    <n v="11.943"/>
    <n v="314.28947368421052"/>
    <x v="0"/>
    <s v="drama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0:04:49"/>
    <d v="2015-03-16T10:04:49"/>
    <b v="0"/>
    <n v="1"/>
    <b v="0"/>
    <s v="film &amp; video/drama"/>
    <n v="2"/>
    <n v="100"/>
    <x v="0"/>
    <s v="drama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d v="2016-04-01T01:59:00"/>
    <d v="2016-02-29T02:50:25"/>
    <b v="0"/>
    <n v="76"/>
    <b v="0"/>
    <s v="film &amp; video/drama"/>
    <n v="17.630000000000003"/>
    <n v="115.98684210526316"/>
    <x v="0"/>
    <s v="drama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15:06:00"/>
    <d v="2015-07-10T10:27:10"/>
    <b v="0"/>
    <n v="3"/>
    <b v="0"/>
    <s v="film &amp; video/drama"/>
    <n v="0.72"/>
    <n v="120"/>
    <x v="0"/>
    <s v="drama"/>
    <x v="0"/>
    <x v="3"/>
  </r>
  <r>
    <n v="221"/>
    <s v="Archetypes"/>
    <s v="Film about Schizophrenia with Surreal Twists!"/>
    <n v="50000"/>
    <n v="0"/>
    <x v="2"/>
    <s v="US"/>
    <s v="USD"/>
    <d v="2015-03-28T14:06:04"/>
    <d v="2015-01-27T15:06:04"/>
    <b v="0"/>
    <n v="0"/>
    <b v="0"/>
    <s v="film &amp; video/drama"/>
    <n v="0"/>
    <e v="#DIV/0!"/>
    <x v="0"/>
    <s v="drama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6T21:39:00"/>
    <d v="2015-01-27T13:28:38"/>
    <b v="0"/>
    <n v="2"/>
    <b v="0"/>
    <s v="film &amp; video/drama"/>
    <n v="13"/>
    <n v="65"/>
    <x v="0"/>
    <s v="drama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1T20:05:00"/>
    <d v="2016-04-21T20:09:10"/>
    <b v="0"/>
    <n v="0"/>
    <b v="0"/>
    <s v="film &amp; video/drama"/>
    <n v="0"/>
    <e v="#DIV/0!"/>
    <x v="0"/>
    <s v="drama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0:38:46"/>
    <d v="2015-05-11T00:38:46"/>
    <b v="0"/>
    <n v="0"/>
    <b v="0"/>
    <s v="film &amp; video/drama"/>
    <n v="0"/>
    <e v="#DIV/0!"/>
    <x v="0"/>
    <s v="drama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17:04:14"/>
    <d v="2016-03-09T18:04:14"/>
    <b v="0"/>
    <n v="0"/>
    <b v="0"/>
    <s v="film &amp; video/drama"/>
    <n v="0"/>
    <e v="#DIV/0!"/>
    <x v="0"/>
    <s v="drama"/>
    <x v="2"/>
    <x v="7"/>
  </r>
  <r>
    <n v="226"/>
    <s v="MAGGIE Film"/>
    <s v="A TRUE STORY OF DOMESTIC VILOLENCE THAT SEEKS TO OFFER THE VIEWER OUTLEST OF SUPPORT."/>
    <n v="29000"/>
    <n v="250"/>
    <x v="2"/>
    <s v="GB"/>
    <s v="GBP"/>
    <d v="2015-05-31T04:29:00"/>
    <d v="2015-04-12T10:59:04"/>
    <b v="0"/>
    <n v="2"/>
    <b v="0"/>
    <s v="film &amp; video/drama"/>
    <n v="0.86206896551724133"/>
    <n v="125"/>
    <x v="0"/>
    <s v="drama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16:27:21"/>
    <d v="2015-06-09T16:27:21"/>
    <b v="0"/>
    <n v="0"/>
    <b v="0"/>
    <s v="film &amp; video/drama"/>
    <n v="0"/>
    <e v="#DIV/0!"/>
    <x v="0"/>
    <s v="drama"/>
    <x v="0"/>
    <x v="0"/>
  </r>
  <r>
    <n v="228"/>
    <s v="Facets of a Geek life"/>
    <s v="I am making a film from one one of my books called facets of a Geek life."/>
    <n v="8000"/>
    <n v="0"/>
    <x v="2"/>
    <s v="GB"/>
    <s v="GBP"/>
    <d v="2015-06-01T11:28:25"/>
    <d v="2015-04-02T11:28:25"/>
    <b v="0"/>
    <n v="0"/>
    <b v="0"/>
    <s v="film &amp; video/drama"/>
    <n v="0"/>
    <e v="#DIV/0!"/>
    <x v="0"/>
    <s v="drama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17:24:57"/>
    <d v="2016-01-14T17:24:57"/>
    <b v="0"/>
    <n v="0"/>
    <b v="0"/>
    <s v="film &amp; video/drama"/>
    <n v="0"/>
    <e v="#DIV/0!"/>
    <x v="0"/>
    <s v="drama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3:39:11"/>
    <d v="2015-05-05T13:39:11"/>
    <b v="0"/>
    <n v="2"/>
    <b v="0"/>
    <s v="film &amp; video/drama"/>
    <n v="0.4"/>
    <n v="30"/>
    <x v="0"/>
    <s v="drama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18:00:51"/>
    <d v="2015-12-03T18:00:51"/>
    <b v="0"/>
    <n v="0"/>
    <b v="0"/>
    <s v="film &amp; video/drama"/>
    <n v="0"/>
    <e v="#DIV/0!"/>
    <x v="0"/>
    <s v="drama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4:49:06"/>
    <d v="2015-01-28T14:49:06"/>
    <b v="0"/>
    <n v="7"/>
    <b v="0"/>
    <s v="film &amp; video/drama"/>
    <n v="2.75"/>
    <n v="15.714285714285714"/>
    <x v="0"/>
    <s v="drama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16:52:52"/>
    <d v="2016-08-30T16:52:52"/>
    <b v="0"/>
    <n v="0"/>
    <b v="0"/>
    <s v="film &amp; video/drama"/>
    <n v="0"/>
    <e v="#DIV/0!"/>
    <x v="0"/>
    <s v="drama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0T19:50:59"/>
    <d v="2015-05-11T19:50:59"/>
    <b v="0"/>
    <n v="5"/>
    <b v="0"/>
    <s v="film &amp; video/drama"/>
    <n v="40.1"/>
    <n v="80.2"/>
    <x v="0"/>
    <s v="drama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16:48:17"/>
    <d v="2015-06-09T16:48:17"/>
    <b v="0"/>
    <n v="0"/>
    <b v="0"/>
    <s v="film &amp; video/drama"/>
    <n v="0"/>
    <e v="#DIV/0!"/>
    <x v="0"/>
    <s v="drama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4T19:00:00"/>
    <d v="2015-11-12T21:01:39"/>
    <b v="0"/>
    <n v="0"/>
    <b v="0"/>
    <s v="film &amp; video/drama"/>
    <n v="0"/>
    <e v="#DIV/0!"/>
    <x v="0"/>
    <s v="drama"/>
    <x v="0"/>
    <x v="4"/>
  </r>
  <r>
    <n v="237"/>
    <s v="Making The Choice"/>
    <s v="Making The Choice is a christian short film series."/>
    <n v="15000"/>
    <n v="50"/>
    <x v="2"/>
    <s v="US"/>
    <s v="USD"/>
    <d v="2016-03-08T08:51:09"/>
    <d v="2016-01-08T08:51:09"/>
    <b v="0"/>
    <n v="1"/>
    <b v="0"/>
    <s v="film &amp; video/drama"/>
    <n v="0.33333333333333337"/>
    <n v="50"/>
    <x v="0"/>
    <s v="drama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4:00:00"/>
    <d v="2016-12-09T18:06:00"/>
    <b v="0"/>
    <n v="0"/>
    <b v="0"/>
    <s v="film &amp; video/drama"/>
    <n v="0"/>
    <e v="#DIV/0!"/>
    <x v="0"/>
    <s v="drama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07:00:00"/>
    <d v="2015-10-19T21:38:50"/>
    <b v="0"/>
    <n v="5"/>
    <b v="0"/>
    <s v="film &amp; video/drama"/>
    <n v="25"/>
    <n v="50"/>
    <x v="0"/>
    <s v="drama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2:00:11"/>
    <d v="2013-03-21T12:00:11"/>
    <b v="1"/>
    <n v="137"/>
    <b v="1"/>
    <s v="film &amp; video/documentary"/>
    <n v="107.63413333333334"/>
    <n v="117.84759124087591"/>
    <x v="0"/>
    <s v="documentary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1:45:04"/>
    <d v="2014-11-06T11:45:04"/>
    <b v="1"/>
    <n v="376"/>
    <b v="1"/>
    <s v="film &amp; video/documentary"/>
    <n v="112.63736263736264"/>
    <n v="109.04255319148936"/>
    <x v="0"/>
    <s v="documentary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06:49:50"/>
    <d v="2011-11-15T06:49:50"/>
    <b v="1"/>
    <n v="202"/>
    <b v="1"/>
    <s v="film &amp; video/documentary"/>
    <n v="113.46153846153845"/>
    <n v="73.019801980198025"/>
    <x v="0"/>
    <s v="documentary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1T20:08:24"/>
    <d v="2014-01-22T20:08:24"/>
    <b v="1"/>
    <n v="328"/>
    <b v="1"/>
    <s v="film &amp; video/documentary"/>
    <n v="102.592"/>
    <n v="78.195121951219505"/>
    <x v="0"/>
    <s v="documentary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2:06:00"/>
    <d v="2010-02-04T02:45:59"/>
    <b v="1"/>
    <n v="84"/>
    <b v="1"/>
    <s v="film &amp; video/documentary"/>
    <n v="113.75714285714287"/>
    <n v="47.398809523809526"/>
    <x v="0"/>
    <s v="documentary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5T20:16:25"/>
    <d v="2012-07-16T20:16:25"/>
    <b v="1"/>
    <n v="96"/>
    <b v="1"/>
    <s v="film &amp; video/documentary"/>
    <n v="103.71999999999998"/>
    <n v="54.020833333333336"/>
    <x v="0"/>
    <s v="documentary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4:43:25"/>
    <d v="2010-10-29T03:43:25"/>
    <b v="1"/>
    <n v="223"/>
    <b v="1"/>
    <s v="film &amp; video/documentary"/>
    <n v="305.46000000000004"/>
    <n v="68.488789237668158"/>
    <x v="0"/>
    <s v="documentary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5T22:39:00"/>
    <d v="2010-09-09T09:30:14"/>
    <b v="1"/>
    <n v="62"/>
    <b v="1"/>
    <s v="film &amp; video/documentary"/>
    <n v="134.1"/>
    <n v="108.14516129032258"/>
    <x v="0"/>
    <s v="documentary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3:35:09"/>
    <d v="2011-11-23T13:35:09"/>
    <b v="1"/>
    <n v="146"/>
    <b v="1"/>
    <s v="film &amp; video/documentary"/>
    <n v="101.33294117647058"/>
    <n v="589.95205479452056"/>
    <x v="0"/>
    <s v="documentary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2:40:00"/>
    <d v="2010-06-03T17:10:20"/>
    <b v="1"/>
    <n v="235"/>
    <b v="1"/>
    <s v="film &amp; video/documentary"/>
    <n v="112.92"/>
    <n v="48.051063829787232"/>
    <x v="0"/>
    <s v="documentary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08:34:51"/>
    <d v="2013-05-07T08:34:51"/>
    <b v="1"/>
    <n v="437"/>
    <b v="1"/>
    <s v="film &amp; video/documentary"/>
    <n v="105.58333333333334"/>
    <n v="72.482837528604122"/>
    <x v="0"/>
    <s v="documentary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4:00:00"/>
    <d v="2012-04-14T13:54:06"/>
    <b v="1"/>
    <n v="77"/>
    <b v="1"/>
    <s v="film &amp; video/documentary"/>
    <n v="125.57142857142858"/>
    <n v="57.077922077922075"/>
    <x v="0"/>
    <s v="documentary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5-31T22:59:00"/>
    <d v="2010-03-29T10:54:18"/>
    <b v="1"/>
    <n v="108"/>
    <b v="1"/>
    <s v="film &amp; video/documentary"/>
    <n v="184.56"/>
    <n v="85.444444444444443"/>
    <x v="0"/>
    <s v="documentary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0:37:15"/>
    <d v="2012-01-16T10:37:15"/>
    <b v="1"/>
    <n v="7"/>
    <b v="1"/>
    <s v="film &amp; video/documentary"/>
    <n v="100.73333333333335"/>
    <n v="215.85714285714286"/>
    <x v="0"/>
    <s v="documentary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6T21:00:00"/>
    <d v="2015-09-16T17:51:50"/>
    <b v="1"/>
    <n v="314"/>
    <b v="1"/>
    <s v="film &amp; video/documentary"/>
    <n v="116.94725"/>
    <n v="89.38643312101911"/>
    <x v="0"/>
    <s v="documentary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06:38:02"/>
    <d v="2011-02-14T07:38:02"/>
    <b v="1"/>
    <n v="188"/>
    <b v="1"/>
    <s v="film &amp; video/documentary"/>
    <n v="106.73325"/>
    <n v="45.418404255319146"/>
    <x v="0"/>
    <s v="documentary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3:27:47"/>
    <d v="2013-02-14T13:27:47"/>
    <b v="1"/>
    <n v="275"/>
    <b v="1"/>
    <s v="film &amp; video/documentary"/>
    <n v="139.1"/>
    <n v="65.756363636363631"/>
    <x v="0"/>
    <s v="documentary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0:02:42"/>
    <d v="2016-04-19T10:02:42"/>
    <b v="1"/>
    <n v="560"/>
    <b v="1"/>
    <s v="film &amp; video/documentary"/>
    <n v="106.72648571428572"/>
    <n v="66.70405357142856"/>
    <x v="0"/>
    <s v="documentary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7T20:14:26"/>
    <d v="2011-05-18T20:14:26"/>
    <b v="1"/>
    <n v="688"/>
    <b v="1"/>
    <s v="film &amp; video/documentary"/>
    <n v="191.14"/>
    <n v="83.345930232558146"/>
    <x v="0"/>
    <s v="documentary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2:42:49"/>
    <d v="2015-03-09T12:42:49"/>
    <b v="1"/>
    <n v="942"/>
    <b v="1"/>
    <s v="film &amp; video/documentary"/>
    <n v="131.93789333333334"/>
    <n v="105.04609341825902"/>
    <x v="0"/>
    <s v="documentary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4:59:00"/>
    <d v="2010-06-01T13:07:59"/>
    <b v="1"/>
    <n v="88"/>
    <b v="1"/>
    <s v="film &amp; video/documentary"/>
    <n v="106.4"/>
    <n v="120.90909090909091"/>
    <x v="0"/>
    <s v="documentary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d v="2012-06-07T09:55:00"/>
    <d v="2012-04-18T16:15:04"/>
    <b v="1"/>
    <n v="220"/>
    <b v="1"/>
    <s v="film &amp; video/documentary"/>
    <n v="107.4"/>
    <n v="97.63636363636364"/>
    <x v="0"/>
    <s v="documentary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d v="2011-02-26T00:57:08"/>
    <d v="2011-01-12T00:57:08"/>
    <b v="1"/>
    <n v="145"/>
    <b v="1"/>
    <s v="film &amp; video/documentary"/>
    <n v="240"/>
    <n v="41.379310344827587"/>
    <x v="0"/>
    <s v="documentary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17:54:54"/>
    <d v="2012-08-28T17:54:54"/>
    <b v="1"/>
    <n v="963"/>
    <b v="1"/>
    <s v="film &amp; video/documentary"/>
    <n v="118.08108"/>
    <n v="30.654485981308412"/>
    <x v="0"/>
    <s v="documentary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09:53:15"/>
    <d v="2012-04-11T09:53:15"/>
    <b v="1"/>
    <n v="91"/>
    <b v="1"/>
    <s v="film &amp; video/documentary"/>
    <n v="118.19999999999999"/>
    <n v="64.945054945054949"/>
    <x v="0"/>
    <s v="documentary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15:16:00"/>
    <d v="2010-03-30T00:53:50"/>
    <b v="1"/>
    <n v="58"/>
    <b v="1"/>
    <s v="film &amp; video/documentary"/>
    <n v="111.1"/>
    <n v="95.775862068965523"/>
    <x v="0"/>
    <s v="documentary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2T22:51:00"/>
    <d v="2010-01-26T23:11:47"/>
    <b v="1"/>
    <n v="36"/>
    <b v="1"/>
    <s v="film &amp; video/documentary"/>
    <n v="145.5"/>
    <n v="40.416666666666664"/>
    <x v="0"/>
    <s v="documentary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05:51:39"/>
    <d v="2014-05-26T05:51:39"/>
    <b v="1"/>
    <n v="165"/>
    <b v="1"/>
    <s v="film &amp; video/documentary"/>
    <n v="131.62883248730967"/>
    <n v="78.578424242424248"/>
    <x v="0"/>
    <s v="documentary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6T23:39:38"/>
    <d v="2011-09-22T22:39:38"/>
    <b v="1"/>
    <n v="111"/>
    <b v="1"/>
    <s v="film &amp; video/documentary"/>
    <n v="111.4"/>
    <n v="50.18018018018018"/>
    <x v="0"/>
    <s v="documentary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1T23:43:42"/>
    <d v="2017-01-22T23:43:42"/>
    <b v="1"/>
    <n v="1596"/>
    <b v="1"/>
    <s v="film &amp; video/documentary"/>
    <n v="147.23376999999999"/>
    <n v="92.251735588972423"/>
    <x v="0"/>
    <s v="documentary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4T23:00:00"/>
    <d v="2011-04-04T15:47:50"/>
    <b v="1"/>
    <n v="61"/>
    <b v="1"/>
    <s v="film &amp; video/documentary"/>
    <n v="152.60869565217391"/>
    <n v="57.540983606557376"/>
    <x v="0"/>
    <s v="documentary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3:00:00"/>
    <d v="2013-12-03T21:24:21"/>
    <b v="1"/>
    <n v="287"/>
    <b v="1"/>
    <s v="film &amp; video/documentary"/>
    <n v="104.67999999999999"/>
    <n v="109.42160278745645"/>
    <x v="0"/>
    <s v="documentary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3:49:00"/>
    <d v="2010-02-26T16:36:31"/>
    <b v="1"/>
    <n v="65"/>
    <b v="1"/>
    <s v="film &amp; video/documentary"/>
    <n v="177.43366666666668"/>
    <n v="81.892461538461546"/>
    <x v="0"/>
    <s v="documentary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06:57:46"/>
    <d v="2011-06-03T06:57:46"/>
    <b v="1"/>
    <n v="118"/>
    <b v="1"/>
    <s v="film &amp; video/documentary"/>
    <n v="107.7758"/>
    <n v="45.667711864406776"/>
    <x v="0"/>
    <s v="documentary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1:59:00"/>
    <d v="2012-03-01T16:53:49"/>
    <b v="1"/>
    <n v="113"/>
    <b v="1"/>
    <s v="film &amp; video/documentary"/>
    <n v="156"/>
    <n v="55.221238938053098"/>
    <x v="0"/>
    <s v="documentary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09T20:46:06"/>
    <d v="2012-10-10T19:46:06"/>
    <b v="1"/>
    <n v="332"/>
    <b v="1"/>
    <s v="film &amp; video/documentary"/>
    <n v="108.395"/>
    <n v="65.298192771084331"/>
    <x v="0"/>
    <s v="documentary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7T19:57:54"/>
    <d v="2012-02-27T20:57:54"/>
    <b v="1"/>
    <n v="62"/>
    <b v="1"/>
    <s v="film &amp; video/documentary"/>
    <n v="147.6"/>
    <n v="95.225806451612897"/>
    <x v="0"/>
    <s v="documentary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16:23:39"/>
    <d v="2015-04-23T16:23:39"/>
    <b v="1"/>
    <n v="951"/>
    <b v="1"/>
    <s v="film &amp; video/documentary"/>
    <n v="110.38153846153847"/>
    <n v="75.444794952681391"/>
    <x v="0"/>
    <s v="documentary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1T19:58:59"/>
    <d v="2012-09-11T19:58:59"/>
    <b v="1"/>
    <n v="415"/>
    <b v="1"/>
    <s v="film &amp; video/documentary"/>
    <n v="150.34814814814814"/>
    <n v="97.816867469879512"/>
    <x v="0"/>
    <s v="documentary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6T21:01:00"/>
    <d v="2017-01-24T00:51:36"/>
    <b v="1"/>
    <n v="305"/>
    <b v="1"/>
    <s v="film &amp; video/documentary"/>
    <n v="157.31829411764707"/>
    <n v="87.685606557377056"/>
    <x v="0"/>
    <s v="documentary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09:10:35"/>
    <d v="2014-04-15T09:10:35"/>
    <b v="1"/>
    <n v="2139"/>
    <b v="1"/>
    <s v="film &amp; video/documentary"/>
    <n v="156.14400000000001"/>
    <n v="54.748948106591868"/>
    <x v="0"/>
    <s v="documentary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4:26:00"/>
    <d v="2009-05-16T22:55:13"/>
    <b v="1"/>
    <n v="79"/>
    <b v="1"/>
    <s v="film &amp; video/documentary"/>
    <n v="120.58763636363636"/>
    <n v="83.953417721518989"/>
    <x v="0"/>
    <s v="documentary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17:00:00"/>
    <d v="2010-01-16T17:04:52"/>
    <b v="1"/>
    <n v="179"/>
    <b v="1"/>
    <s v="film &amp; video/documentary"/>
    <n v="101.18888888888888"/>
    <n v="254.38547486033519"/>
    <x v="0"/>
    <s v="documentary"/>
    <x v="7"/>
    <x v="1"/>
  </r>
  <r>
    <n v="283"/>
    <s v="SOLE SURVIVOR"/>
    <s v="What is the impact of survivorship on the human condition?"/>
    <n v="18000"/>
    <n v="20569.05"/>
    <x v="0"/>
    <s v="US"/>
    <s v="USD"/>
    <d v="2011-05-31T23:59:00"/>
    <d v="2011-05-12T12:02:24"/>
    <b v="1"/>
    <n v="202"/>
    <b v="1"/>
    <s v="film &amp; video/documentary"/>
    <n v="114.27249999999999"/>
    <n v="101.8269801980198"/>
    <x v="0"/>
    <s v="documentary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2:43:00"/>
    <d v="2011-12-27T12:43:00"/>
    <b v="1"/>
    <n v="760"/>
    <b v="1"/>
    <s v="film &amp; video/documentary"/>
    <n v="104.62615"/>
    <n v="55.066394736842106"/>
    <x v="0"/>
    <s v="documentary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3:08:48"/>
    <d v="2013-08-20T13:08:48"/>
    <b v="1"/>
    <n v="563"/>
    <b v="1"/>
    <s v="film &amp; video/documentary"/>
    <n v="228.82507142857142"/>
    <n v="56.901438721136763"/>
    <x v="0"/>
    <s v="documentary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3:35:24"/>
    <d v="2013-02-08T14:35:24"/>
    <b v="1"/>
    <n v="135"/>
    <b v="1"/>
    <s v="film &amp; video/documentary"/>
    <n v="109.15333333333332"/>
    <n v="121.28148148148148"/>
    <x v="0"/>
    <s v="documentary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d v="2012-11-01T23:00:00"/>
    <d v="2012-10-02T01:40:18"/>
    <b v="1"/>
    <n v="290"/>
    <b v="1"/>
    <s v="film &amp; video/documentary"/>
    <n v="176.29999999999998"/>
    <n v="91.189655172413794"/>
    <x v="0"/>
    <s v="documentary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5T23:03:13"/>
    <d v="2012-05-21T23:03:13"/>
    <b v="1"/>
    <n v="447"/>
    <b v="1"/>
    <s v="film &amp; video/documentary"/>
    <n v="103.21061999999999"/>
    <n v="115.44812080536913"/>
    <x v="0"/>
    <s v="documentary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05:57:14"/>
    <d v="2013-10-03T05:57:14"/>
    <b v="1"/>
    <n v="232"/>
    <b v="1"/>
    <s v="film &amp; video/documentary"/>
    <n v="104.82000000000001"/>
    <n v="67.771551724137936"/>
    <x v="0"/>
    <s v="documentary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2:59:00"/>
    <d v="2010-12-14T03:51:37"/>
    <b v="1"/>
    <n v="168"/>
    <b v="1"/>
    <s v="film &amp; video/documentary"/>
    <n v="106.68444444444445"/>
    <n v="28.576190476190476"/>
    <x v="0"/>
    <s v="documentary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4-30T19:01:00"/>
    <d v="2013-04-12T13:27:26"/>
    <b v="1"/>
    <n v="128"/>
    <b v="1"/>
    <s v="film &amp; video/documentary"/>
    <n v="120.02"/>
    <n v="46.8828125"/>
    <x v="0"/>
    <s v="documentary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8T22:59:00"/>
    <d v="2011-09-26T14:16:39"/>
    <b v="1"/>
    <n v="493"/>
    <b v="1"/>
    <s v="film &amp; video/documentary"/>
    <n v="101.50693333333334"/>
    <n v="154.42231237322514"/>
    <x v="0"/>
    <s v="documentary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1:01:54"/>
    <d v="2014-03-21T11:01:54"/>
    <b v="1"/>
    <n v="131"/>
    <b v="1"/>
    <s v="film &amp; video/documentary"/>
    <n v="101.38461538461539"/>
    <n v="201.22137404580153"/>
    <x v="0"/>
    <s v="documentary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1:00:00"/>
    <d v="2010-06-13T21:01:34"/>
    <b v="1"/>
    <n v="50"/>
    <b v="1"/>
    <s v="film &amp; video/documentary"/>
    <n v="100"/>
    <n v="100"/>
    <x v="0"/>
    <s v="documentary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0-31T19:00:00"/>
    <d v="2013-09-01T19:06:49"/>
    <b v="1"/>
    <n v="665"/>
    <b v="1"/>
    <s v="film &amp; video/documentary"/>
    <n v="133.10911999999999"/>
    <n v="100.08204511278196"/>
    <x v="0"/>
    <s v="documentary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06:24:43"/>
    <d v="2012-08-13T06:24:43"/>
    <b v="1"/>
    <n v="129"/>
    <b v="1"/>
    <s v="film &amp; video/documentary"/>
    <n v="118.72620000000001"/>
    <n v="230.08953488372092"/>
    <x v="0"/>
    <s v="documentary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4-30T22:59:00"/>
    <d v="2015-03-26T12:28:21"/>
    <b v="1"/>
    <n v="142"/>
    <b v="1"/>
    <s v="film &amp; video/documentary"/>
    <n v="100.64"/>
    <n v="141.74647887323943"/>
    <x v="0"/>
    <s v="documentary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16:00:00"/>
    <d v="2014-03-11T06:07:28"/>
    <b v="1"/>
    <n v="2436"/>
    <b v="1"/>
    <s v="film &amp; video/documentary"/>
    <n v="108.93241269841269"/>
    <n v="56.344351395730705"/>
    <x v="0"/>
    <s v="documentary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1:24:20"/>
    <d v="2010-10-18T00:24:20"/>
    <b v="1"/>
    <n v="244"/>
    <b v="1"/>
    <s v="film &amp; video/documentary"/>
    <n v="178.95250000000001"/>
    <n v="73.341188524590166"/>
    <x v="0"/>
    <s v="documentary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18:02:18"/>
    <d v="2011-03-24T18:02:18"/>
    <b v="1"/>
    <n v="298"/>
    <b v="1"/>
    <s v="film &amp; video/documentary"/>
    <n v="101.72264"/>
    <n v="85.337785234899329"/>
    <x v="0"/>
    <s v="documentary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1:42:15"/>
    <d v="2013-02-07T12:42:15"/>
    <b v="1"/>
    <n v="251"/>
    <b v="1"/>
    <s v="film &amp; video/documentary"/>
    <n v="118.73499999999999"/>
    <n v="61.496215139442228"/>
    <x v="0"/>
    <s v="documentary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15:33:58"/>
    <d v="2012-01-25T15:33:58"/>
    <b v="1"/>
    <n v="108"/>
    <b v="1"/>
    <s v="film &amp; video/documentary"/>
    <n v="100.46"/>
    <n v="93.018518518518519"/>
    <x v="0"/>
    <s v="documentary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1T20:42:26"/>
    <d v="2012-05-02T20:42:26"/>
    <b v="1"/>
    <n v="82"/>
    <b v="1"/>
    <s v="film &amp; video/documentary"/>
    <n v="137.46666666666667"/>
    <n v="50.292682926829265"/>
    <x v="0"/>
    <s v="documentary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8-31T21:00:00"/>
    <d v="2012-07-23T21:16:37"/>
    <b v="1"/>
    <n v="74"/>
    <b v="1"/>
    <s v="film &amp; video/documentary"/>
    <n v="231.64705882352939"/>
    <n v="106.43243243243244"/>
    <x v="0"/>
    <s v="documentary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0:07:29"/>
    <d v="2012-02-09T10:07:29"/>
    <b v="1"/>
    <n v="189"/>
    <b v="1"/>
    <s v="film &amp; video/documentary"/>
    <n v="130.33333333333331"/>
    <n v="51.719576719576722"/>
    <x v="0"/>
    <s v="documentary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4:05:33"/>
    <d v="2013-02-28T15:05:33"/>
    <b v="1"/>
    <n v="80"/>
    <b v="1"/>
    <s v="film &amp; video/documentary"/>
    <n v="292.89999999999998"/>
    <n v="36.612499999999997"/>
    <x v="0"/>
    <s v="documentary"/>
    <x v="4"/>
    <x v="2"/>
  </r>
  <r>
    <n v="307"/>
    <s v="Grammar Revolution"/>
    <s v="Why is grammar important?"/>
    <n v="22000"/>
    <n v="24490"/>
    <x v="0"/>
    <s v="US"/>
    <s v="USD"/>
    <d v="2013-02-07T17:40:01"/>
    <d v="2013-01-08T17:40:01"/>
    <b v="1"/>
    <n v="576"/>
    <b v="1"/>
    <s v="film &amp; video/documentary"/>
    <n v="111.31818181818183"/>
    <n v="42.517361111111114"/>
    <x v="0"/>
    <s v="documentary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1:40:10"/>
    <d v="2011-01-24T11:40:10"/>
    <b v="1"/>
    <n v="202"/>
    <b v="1"/>
    <s v="film &amp; video/documentary"/>
    <n v="105.56666666666668"/>
    <n v="62.712871287128714"/>
    <x v="0"/>
    <s v="documentary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3:02:14"/>
    <d v="2012-08-13T13:02:14"/>
    <b v="1"/>
    <n v="238"/>
    <b v="1"/>
    <s v="film &amp; video/documentary"/>
    <n v="118.94444444444446"/>
    <n v="89.957983193277315"/>
    <x v="0"/>
    <s v="documentary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19T21:00:00"/>
    <d v="2011-10-04T23:23:43"/>
    <b v="1"/>
    <n v="36"/>
    <b v="1"/>
    <s v="film &amp; video/documentary"/>
    <n v="104.129"/>
    <n v="28.924722222222222"/>
    <x v="0"/>
    <s v="documentary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2:59:00"/>
    <d v="2011-11-21T00:16:32"/>
    <b v="1"/>
    <n v="150"/>
    <b v="1"/>
    <s v="film &amp; video/documentary"/>
    <n v="104.10165000000001"/>
    <n v="138.8022"/>
    <x v="0"/>
    <s v="documentary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16:03:52"/>
    <d v="2013-03-15T16:03:52"/>
    <b v="1"/>
    <n v="146"/>
    <b v="1"/>
    <s v="film &amp; video/documentary"/>
    <n v="111.87499999999999"/>
    <n v="61.301369863013697"/>
    <x v="0"/>
    <s v="documentary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0:59:00"/>
    <d v="2010-06-28T00:28:14"/>
    <b v="1"/>
    <n v="222"/>
    <b v="1"/>
    <s v="film &amp; video/documentary"/>
    <n v="104.73529411764706"/>
    <n v="80.202702702702709"/>
    <x v="0"/>
    <s v="documentary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4:59:48"/>
    <d v="2013-01-30T14:59:48"/>
    <b v="1"/>
    <n v="120"/>
    <b v="1"/>
    <s v="film &amp; video/documentary"/>
    <n v="385.15000000000003"/>
    <n v="32.095833333333331"/>
    <x v="0"/>
    <s v="documentary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3:32:14"/>
    <d v="2012-07-23T13:32:14"/>
    <b v="1"/>
    <n v="126"/>
    <b v="1"/>
    <s v="film &amp; video/documentary"/>
    <n v="101.248"/>
    <n v="200.88888888888889"/>
    <x v="0"/>
    <s v="documentary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0T23:59:00"/>
    <d v="2014-11-07T17:09:57"/>
    <b v="1"/>
    <n v="158"/>
    <b v="1"/>
    <s v="film &amp; video/documentary"/>
    <n v="113.77333333333333"/>
    <n v="108.01265822784811"/>
    <x v="0"/>
    <s v="documentary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1:14:43"/>
    <d v="2013-11-11T11:14:43"/>
    <b v="1"/>
    <n v="316"/>
    <b v="1"/>
    <s v="film &amp; video/documentary"/>
    <n v="100.80333333333333"/>
    <n v="95.699367088607602"/>
    <x v="0"/>
    <s v="documentary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18:55:51"/>
    <d v="2013-02-24T19:55:51"/>
    <b v="1"/>
    <n v="284"/>
    <b v="1"/>
    <s v="film &amp; video/documentary"/>
    <n v="283.32"/>
    <n v="49.880281690140848"/>
    <x v="0"/>
    <s v="documentary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2:59:00"/>
    <d v="2009-11-06T15:07:09"/>
    <b v="1"/>
    <n v="51"/>
    <b v="1"/>
    <s v="film &amp; video/documentary"/>
    <n v="112.68"/>
    <n v="110.47058823529412"/>
    <x v="0"/>
    <s v="documentary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18:00:00"/>
    <d v="2015-11-23T08:13:53"/>
    <b v="1"/>
    <n v="158"/>
    <b v="1"/>
    <s v="film &amp; video/documentary"/>
    <n v="106.58000000000001"/>
    <n v="134.91139240506328"/>
    <x v="0"/>
    <s v="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06:43:06"/>
    <d v="2016-10-04T05:43:06"/>
    <b v="1"/>
    <n v="337"/>
    <b v="1"/>
    <s v="film &amp; video/documentary"/>
    <n v="102.66285714285715"/>
    <n v="106.62314540059347"/>
    <x v="0"/>
    <s v="documentary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08:40:48"/>
    <d v="2016-04-13T08:40:48"/>
    <b v="1"/>
    <n v="186"/>
    <b v="1"/>
    <s v="film &amp; video/documentary"/>
    <n v="107.91200000000001"/>
    <n v="145.04301075268816"/>
    <x v="0"/>
    <s v="documentary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2:59:00"/>
    <d v="2016-11-23T02:42:46"/>
    <b v="1"/>
    <n v="58"/>
    <b v="1"/>
    <s v="film &amp; video/documentary"/>
    <n v="123.07407407407408"/>
    <n v="114.58620689655173"/>
    <x v="0"/>
    <s v="documentary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0:01:48"/>
    <d v="2015-06-29T10:01:48"/>
    <b v="1"/>
    <n v="82"/>
    <b v="1"/>
    <s v="film &amp; video/documentary"/>
    <n v="101.6"/>
    <n v="105.3170731707317"/>
    <x v="0"/>
    <s v="documentary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19T23:30:33"/>
    <d v="2016-11-14T23:30:33"/>
    <b v="1"/>
    <n v="736"/>
    <b v="1"/>
    <s v="film &amp; video/documentary"/>
    <n v="104.396"/>
    <n v="70.921195652173907"/>
    <x v="0"/>
    <s v="documentary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17:57:00"/>
    <d v="2017-02-09T02:33:26"/>
    <b v="1"/>
    <n v="1151"/>
    <b v="1"/>
    <s v="film &amp; video/documentary"/>
    <n v="112.92973333333333"/>
    <n v="147.17167680278018"/>
    <x v="0"/>
    <s v="documentary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3:00:00"/>
    <d v="2015-02-23T00:38:49"/>
    <b v="1"/>
    <n v="34"/>
    <b v="1"/>
    <s v="film &amp; video/documentary"/>
    <n v="136.4"/>
    <n v="160.47058823529412"/>
    <x v="0"/>
    <s v="documentary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0-31T23:00:00"/>
    <d v="2015-10-01T17:43:08"/>
    <b v="1"/>
    <n v="498"/>
    <b v="1"/>
    <s v="film &amp; video/documentary"/>
    <n v="103.61439999999999"/>
    <n v="156.04578313253012"/>
    <x v="0"/>
    <s v="documentary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6T23:00:00"/>
    <d v="2015-10-14T06:12:07"/>
    <b v="1"/>
    <n v="167"/>
    <b v="1"/>
    <s v="film &amp; video/documentary"/>
    <n v="105.5"/>
    <n v="63.17365269461078"/>
    <x v="0"/>
    <s v="documentary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6T22:59:00"/>
    <d v="2013-04-15T07:22:43"/>
    <b v="1"/>
    <n v="340"/>
    <b v="1"/>
    <s v="film &amp; video/documentary"/>
    <n v="101.82857142857142"/>
    <n v="104.82352941176471"/>
    <x v="0"/>
    <s v="documentary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08:57:14"/>
    <d v="2016-05-17T08:57:14"/>
    <b v="1"/>
    <n v="438"/>
    <b v="1"/>
    <s v="film &amp; video/documentary"/>
    <n v="106.60499999999999"/>
    <n v="97.356164383561648"/>
    <x v="0"/>
    <s v="documentary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3:00:00"/>
    <d v="2015-09-16T11:19:37"/>
    <b v="1"/>
    <n v="555"/>
    <b v="1"/>
    <s v="film &amp; video/documentary"/>
    <n v="113.015"/>
    <n v="203.63063063063063"/>
    <x v="0"/>
    <s v="documentary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09:16:31"/>
    <d v="2016-03-08T10:16:31"/>
    <b v="1"/>
    <n v="266"/>
    <b v="1"/>
    <s v="film &amp; video/documentary"/>
    <n v="125.22750000000001"/>
    <n v="188.31203007518798"/>
    <x v="0"/>
    <s v="documentary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4:00:00"/>
    <d v="2015-04-07T11:22:37"/>
    <b v="1"/>
    <n v="69"/>
    <b v="1"/>
    <s v="film &amp; video/documentary"/>
    <n v="101.19"/>
    <n v="146.65217391304347"/>
    <x v="0"/>
    <s v="documentary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17:00:00"/>
    <d v="2015-04-07T12:41:55"/>
    <b v="1"/>
    <n v="80"/>
    <b v="1"/>
    <s v="film &amp; video/documentary"/>
    <n v="102.76470588235294"/>
    <n v="109.1875"/>
    <x v="0"/>
    <s v="documentary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0:18:38"/>
    <d v="2015-10-14T09:18:38"/>
    <b v="1"/>
    <n v="493"/>
    <b v="1"/>
    <s v="film &amp; video/documentary"/>
    <n v="116.83911999999998"/>
    <n v="59.249046653144013"/>
    <x v="0"/>
    <s v="documentary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3T21:05:08"/>
    <d v="2015-02-11T22:05:08"/>
    <b v="1"/>
    <n v="31"/>
    <b v="1"/>
    <s v="film &amp; video/documentary"/>
    <n v="101.16833333333335"/>
    <n v="97.904838709677421"/>
    <x v="0"/>
    <s v="documentary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2T20:00:00"/>
    <d v="2016-07-08T13:08:10"/>
    <b v="1"/>
    <n v="236"/>
    <b v="1"/>
    <s v="film &amp; video/documentary"/>
    <n v="110.13360000000002"/>
    <n v="70.000169491525426"/>
    <x v="0"/>
    <s v="documentary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3:14:28"/>
    <d v="2015-03-30T13:14:28"/>
    <b v="1"/>
    <n v="89"/>
    <b v="1"/>
    <s v="film &amp; video/documentary"/>
    <n v="108.08333333333333"/>
    <n v="72.865168539325836"/>
    <x v="0"/>
    <s v="documentary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16:00:00"/>
    <d v="2017-02-06T11:03:27"/>
    <b v="1"/>
    <n v="299"/>
    <b v="1"/>
    <s v="film &amp; video/documentary"/>
    <n v="125.02285714285715"/>
    <n v="146.34782608695653"/>
    <x v="0"/>
    <s v="documentary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09-30T22:59:00"/>
    <d v="2014-09-12T16:06:38"/>
    <b v="1"/>
    <n v="55"/>
    <b v="1"/>
    <s v="film &amp; video/documentary"/>
    <n v="106.71428571428572"/>
    <n v="67.909090909090907"/>
    <x v="0"/>
    <s v="documentary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3:44:25"/>
    <d v="2016-03-30T13:44:25"/>
    <b v="1"/>
    <n v="325"/>
    <b v="1"/>
    <s v="film &amp; video/documentary"/>
    <n v="100.36639999999998"/>
    <n v="169.85083076923075"/>
    <x v="0"/>
    <s v="documentary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3T22:00:00"/>
    <d v="2014-10-14T12:42:25"/>
    <b v="1"/>
    <n v="524"/>
    <b v="1"/>
    <s v="film &amp; video/documentary"/>
    <n v="102.02863333333335"/>
    <n v="58.413339694656486"/>
    <x v="0"/>
    <s v="documentary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5-31T21:20:00"/>
    <d v="2015-04-17T18:18:14"/>
    <b v="1"/>
    <n v="285"/>
    <b v="1"/>
    <s v="film &amp; video/documentary"/>
    <n v="102.08358208955224"/>
    <n v="119.99298245614035"/>
    <x v="0"/>
    <s v="documentary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17:39:50"/>
    <d v="2015-04-20T17:39:50"/>
    <b v="1"/>
    <n v="179"/>
    <b v="1"/>
    <s v="film &amp; video/documentary"/>
    <n v="123.27586206896552"/>
    <n v="99.860335195530723"/>
    <x v="0"/>
    <s v="documentary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07:00:21"/>
    <d v="2015-09-14T07:00:21"/>
    <b v="1"/>
    <n v="188"/>
    <b v="1"/>
    <s v="film &amp; video/documentary"/>
    <n v="170.28880000000001"/>
    <n v="90.579148936170213"/>
    <x v="0"/>
    <s v="documentary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07:53:29"/>
    <d v="2015-10-15T06:53:29"/>
    <b v="1"/>
    <n v="379"/>
    <b v="1"/>
    <s v="film &amp; video/documentary"/>
    <n v="111.59049999999999"/>
    <n v="117.77361477572559"/>
    <x v="0"/>
    <s v="documentary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09:05:16"/>
    <d v="2015-07-22T09:05:16"/>
    <b v="1"/>
    <n v="119"/>
    <b v="1"/>
    <s v="film &amp; video/documentary"/>
    <n v="103"/>
    <n v="86.554621848739501"/>
    <x v="0"/>
    <s v="documentary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06:58:28"/>
    <d v="2017-01-25T06:58:28"/>
    <b v="1"/>
    <n v="167"/>
    <b v="1"/>
    <s v="film &amp; video/documentary"/>
    <n v="106.63570159857905"/>
    <n v="71.899281437125751"/>
    <x v="0"/>
    <s v="documentary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0T22:59:00"/>
    <d v="2016-08-03T20:35:09"/>
    <b v="1"/>
    <n v="221"/>
    <b v="1"/>
    <s v="film &amp; video/documentary"/>
    <n v="114.75999999999999"/>
    <n v="129.81900452488688"/>
    <x v="0"/>
    <s v="documentary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17:09:14"/>
    <d v="2016-02-27T18:09:14"/>
    <b v="1"/>
    <n v="964"/>
    <b v="1"/>
    <s v="film &amp; video/documentary"/>
    <n v="127.34117647058822"/>
    <n v="44.912863070539416"/>
    <x v="0"/>
    <s v="documentary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7T23:01:08"/>
    <d v="2014-09-07T23:01:08"/>
    <b v="1"/>
    <n v="286"/>
    <b v="1"/>
    <s v="film &amp; video/documentary"/>
    <n v="116.56"/>
    <n v="40.755244755244753"/>
    <x v="0"/>
    <s v="documentary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15:00:19"/>
    <d v="2015-10-20T14:00:19"/>
    <b v="1"/>
    <n v="613"/>
    <b v="1"/>
    <s v="film &amp; video/documentary"/>
    <n v="108.61819426615318"/>
    <n v="103.52394779771615"/>
    <x v="0"/>
    <s v="documentary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3:52:01"/>
    <d v="2016-03-09T14:52:01"/>
    <b v="1"/>
    <n v="29"/>
    <b v="1"/>
    <s v="film &amp; video/documentary"/>
    <n v="103.94285714285714"/>
    <n v="125.44827586206897"/>
    <x v="0"/>
    <s v="documentary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3:03:14"/>
    <d v="2014-10-31T02:03:14"/>
    <b v="1"/>
    <n v="165"/>
    <b v="1"/>
    <s v="film &amp; video/documentary"/>
    <n v="116.25714285714285"/>
    <n v="246.60606060606059"/>
    <x v="0"/>
    <s v="documentary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d v="2016-03-16T13:16:33"/>
    <d v="2016-02-15T14:16:33"/>
    <b v="1"/>
    <n v="97"/>
    <b v="1"/>
    <s v="film &amp; video/documentary"/>
    <n v="102.69239999999999"/>
    <n v="79.401340206185566"/>
    <x v="0"/>
    <s v="documentary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0:19:57"/>
    <d v="2015-03-15T00:19:57"/>
    <b v="1"/>
    <n v="303"/>
    <b v="1"/>
    <s v="film &amp; video/documentary"/>
    <n v="174"/>
    <n v="86.138613861386133"/>
    <x v="0"/>
    <s v="documentary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0:00:00"/>
    <d v="2016-05-17T15:38:41"/>
    <b v="1"/>
    <n v="267"/>
    <b v="1"/>
    <s v="film &amp; video/documentary"/>
    <n v="103.08800000000001"/>
    <n v="193.04868913857678"/>
    <x v="0"/>
    <s v="documentary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0:12:00"/>
    <d v="2014-10-22T20:41:30"/>
    <b v="1"/>
    <n v="302"/>
    <b v="1"/>
    <s v="film &amp; video/documentary"/>
    <n v="104.85537190082646"/>
    <n v="84.023178807947019"/>
    <x v="0"/>
    <s v="documentary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2T22:11:00"/>
    <d v="2015-06-08T16:33:00"/>
    <b v="0"/>
    <n v="87"/>
    <b v="1"/>
    <s v="film &amp; video/documentary"/>
    <n v="101.375"/>
    <n v="139.82758620689654"/>
    <x v="0"/>
    <s v="documentary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2T20:01:46"/>
    <d v="2014-10-23T19:01:46"/>
    <b v="0"/>
    <n v="354"/>
    <b v="1"/>
    <s v="film &amp; video/documentary"/>
    <n v="111.07699999999998"/>
    <n v="109.82189265536722"/>
    <x v="0"/>
    <s v="documentary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7T19:00:00"/>
    <d v="2014-07-17T00:03:11"/>
    <b v="0"/>
    <n v="86"/>
    <b v="1"/>
    <s v="film &amp; video/documentary"/>
    <n v="124.15933781686496"/>
    <n v="139.53488372093022"/>
    <x v="0"/>
    <s v="documentary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4:22:00"/>
    <d v="2010-03-18T12:52:16"/>
    <b v="0"/>
    <n v="26"/>
    <b v="1"/>
    <s v="film &amp; video/documentary"/>
    <n v="101.33333333333334"/>
    <n v="347.84615384615387"/>
    <x v="0"/>
    <s v="documentary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0T22:59:00"/>
    <d v="2014-05-21T15:37:52"/>
    <b v="0"/>
    <n v="113"/>
    <b v="1"/>
    <s v="film &amp; video/documentary"/>
    <n v="110.16142857142856"/>
    <n v="68.24159292035398"/>
    <x v="0"/>
    <s v="documentary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09:33:19"/>
    <d v="2014-01-29T09:33:19"/>
    <b v="0"/>
    <n v="65"/>
    <b v="1"/>
    <s v="film &amp; video/documentary"/>
    <n v="103.97333333333334"/>
    <n v="239.93846153846152"/>
    <x v="0"/>
    <s v="documentary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4:01:58"/>
    <d v="2012-04-20T14:01:58"/>
    <b v="0"/>
    <n v="134"/>
    <b v="1"/>
    <s v="film &amp; video/documentary"/>
    <n v="101.31578947368421"/>
    <n v="287.31343283582089"/>
    <x v="0"/>
    <s v="documentary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4-30T23:59:00"/>
    <d v="2013-03-22T08:51:18"/>
    <b v="0"/>
    <n v="119"/>
    <b v="1"/>
    <s v="film &amp; video/documentary"/>
    <n v="103.3501"/>
    <n v="86.84882352941176"/>
    <x v="0"/>
    <s v="documentary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08:32:02"/>
    <d v="2015-02-08T09:32:02"/>
    <b v="0"/>
    <n v="159"/>
    <b v="1"/>
    <s v="film &amp; video/documentary"/>
    <n v="104.11200000000001"/>
    <n v="81.84905660377359"/>
    <x v="0"/>
    <s v="documentary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08:14:29"/>
    <d v="2011-12-16T08:14:29"/>
    <b v="0"/>
    <n v="167"/>
    <b v="1"/>
    <s v="film &amp; video/documentary"/>
    <n v="110.15569230769231"/>
    <n v="42.874970059880241"/>
    <x v="0"/>
    <s v="documentary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4:05:00"/>
    <d v="2016-12-07T14:05:00"/>
    <b v="0"/>
    <n v="43"/>
    <b v="1"/>
    <s v="film &amp; video/documentary"/>
    <n v="122.02"/>
    <n v="709.41860465116281"/>
    <x v="0"/>
    <s v="documentary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3:25:39"/>
    <d v="2012-12-18T13:25:39"/>
    <b v="0"/>
    <n v="1062"/>
    <b v="1"/>
    <s v="film &amp; video/documentary"/>
    <n v="114.16866666666667"/>
    <n v="161.25517890772127"/>
    <x v="0"/>
    <s v="documentary"/>
    <x v="5"/>
    <x v="11"/>
  </r>
  <r>
    <n v="372"/>
    <s v="Wild Equus"/>
    <s v="A short documentary exploring the uses of 'Natural Horsemanship' across Europe"/>
    <n v="300"/>
    <n v="376"/>
    <x v="0"/>
    <s v="GB"/>
    <s v="GBP"/>
    <d v="2016-04-05T11:00:00"/>
    <d v="2016-02-25T08:50:44"/>
    <b v="0"/>
    <n v="9"/>
    <b v="1"/>
    <s v="film &amp; video/documentary"/>
    <n v="125.33333333333334"/>
    <n v="41.777777777777779"/>
    <x v="0"/>
    <s v="documentary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16:53:18"/>
    <d v="2012-06-18T16:53:18"/>
    <b v="0"/>
    <n v="89"/>
    <b v="1"/>
    <s v="film &amp; video/documentary"/>
    <n v="106.66666666666667"/>
    <n v="89.887640449438209"/>
    <x v="0"/>
    <s v="documentary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16:20:31"/>
    <d v="2011-08-02T16:20:31"/>
    <b v="0"/>
    <n v="174"/>
    <b v="1"/>
    <s v="film &amp; video/documentary"/>
    <n v="130.65"/>
    <n v="45.051724137931032"/>
    <x v="0"/>
    <s v="documentary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2:18:00"/>
    <d v="2014-01-18T18:38:31"/>
    <b v="0"/>
    <n v="14"/>
    <b v="1"/>
    <s v="film &amp; video/documentary"/>
    <n v="120"/>
    <n v="42.857142857142854"/>
    <x v="0"/>
    <s v="documentary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05:51:56"/>
    <d v="2016-07-25T05:51:56"/>
    <b v="0"/>
    <n v="48"/>
    <b v="1"/>
    <s v="film &amp; video/documentary"/>
    <n v="105.9591836734694"/>
    <n v="54.083333333333336"/>
    <x v="0"/>
    <s v="documentary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2:01:00"/>
    <d v="2015-10-15T01:01:08"/>
    <b v="0"/>
    <n v="133"/>
    <b v="1"/>
    <s v="film &amp; video/documentary"/>
    <n v="114.39999999999999"/>
    <n v="103.21804511278195"/>
    <x v="0"/>
    <s v="documentary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18:52:00"/>
    <d v="2016-01-01T08:43:28"/>
    <b v="0"/>
    <n v="83"/>
    <b v="1"/>
    <s v="film &amp; video/documentary"/>
    <n v="111.76666666666665"/>
    <n v="40.397590361445786"/>
    <x v="0"/>
    <s v="documentary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1:31:12"/>
    <d v="2012-03-19T11:31:12"/>
    <b v="0"/>
    <n v="149"/>
    <b v="1"/>
    <s v="film &amp; video/documentary"/>
    <n v="116.08000000000001"/>
    <n v="116.85906040268456"/>
    <x v="0"/>
    <s v="documentary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2:16:32"/>
    <d v="2015-12-29T12:16:32"/>
    <b v="0"/>
    <n v="49"/>
    <b v="1"/>
    <s v="film &amp; video/documentary"/>
    <n v="141.5"/>
    <n v="115.51020408163265"/>
    <x v="0"/>
    <s v="documentary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0:00:00"/>
    <d v="2012-06-25T11:45:17"/>
    <b v="0"/>
    <n v="251"/>
    <b v="1"/>
    <s v="film &amp; video/documentary"/>
    <n v="104.72999999999999"/>
    <n v="104.31274900398407"/>
    <x v="0"/>
    <s v="documentary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2:01:40"/>
    <d v="2012-08-23T12:01:40"/>
    <b v="0"/>
    <n v="22"/>
    <b v="1"/>
    <s v="film &amp; video/documentary"/>
    <n v="255.83333333333331"/>
    <n v="69.772727272727266"/>
    <x v="0"/>
    <s v="documentary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8T21:49:19"/>
    <d v="2014-04-25T21:49:19"/>
    <b v="0"/>
    <n v="48"/>
    <b v="1"/>
    <s v="film &amp; video/documentary"/>
    <n v="206.70670670670671"/>
    <n v="43.020833333333336"/>
    <x v="0"/>
    <s v="documentary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3:45:47"/>
    <d v="2014-12-07T13:45:47"/>
    <b v="0"/>
    <n v="383"/>
    <b v="1"/>
    <s v="film &amp; video/documentary"/>
    <n v="112.105"/>
    <n v="58.540469973890339"/>
    <x v="0"/>
    <s v="documentary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0:01:41"/>
    <d v="2014-10-22T09:01:41"/>
    <b v="0"/>
    <n v="237"/>
    <b v="1"/>
    <s v="film &amp; video/documentary"/>
    <n v="105.982"/>
    <n v="111.79535864978902"/>
    <x v="0"/>
    <s v="documentary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17:49:51"/>
    <d v="2015-07-26T17:49:51"/>
    <b v="0"/>
    <n v="13"/>
    <b v="1"/>
    <s v="film &amp; video/documentary"/>
    <n v="100.16666666666667"/>
    <n v="46.230769230769234"/>
    <x v="0"/>
    <s v="documentary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1:00:00"/>
    <d v="2015-07-15T11:14:18"/>
    <b v="0"/>
    <n v="562"/>
    <b v="1"/>
    <s v="film &amp; video/documentary"/>
    <n v="213.98947368421051"/>
    <n v="144.69039145907473"/>
    <x v="0"/>
    <s v="documentary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7T20:49:40"/>
    <d v="2016-06-27T20:49:40"/>
    <b v="0"/>
    <n v="71"/>
    <b v="1"/>
    <s v="film &amp; video/documentary"/>
    <n v="126.16000000000001"/>
    <n v="88.845070422535215"/>
    <x v="0"/>
    <s v="documentary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17:59:00"/>
    <d v="2014-02-03T20:30:50"/>
    <b v="0"/>
    <n v="1510"/>
    <b v="1"/>
    <s v="film &amp; video/documentary"/>
    <n v="181.53547058823528"/>
    <n v="81.75107284768211"/>
    <x v="0"/>
    <s v="documentary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7T19:52:52"/>
    <d v="2015-04-17T19:52:52"/>
    <b v="0"/>
    <n v="14"/>
    <b v="1"/>
    <s v="film &amp; video/documentary"/>
    <n v="100"/>
    <n v="71.428571428571431"/>
    <x v="0"/>
    <s v="documentary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7T19:59:00"/>
    <d v="2011-11-17T20:00:51"/>
    <b v="0"/>
    <n v="193"/>
    <b v="1"/>
    <s v="film &amp; video/documentary"/>
    <n v="100.61"/>
    <n v="104.25906735751295"/>
    <x v="0"/>
    <s v="documentary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7T22:00:00"/>
    <d v="2011-08-08T12:12:51"/>
    <b v="0"/>
    <n v="206"/>
    <b v="1"/>
    <s v="film &amp; video/documentary"/>
    <n v="100.9027027027027"/>
    <n v="90.616504854368927"/>
    <x v="0"/>
    <s v="documentary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2:00:52"/>
    <d v="2013-09-09T12:00:52"/>
    <b v="0"/>
    <n v="351"/>
    <b v="1"/>
    <s v="film &amp; video/documentary"/>
    <n v="110.446"/>
    <n v="157.33048433048432"/>
    <x v="0"/>
    <s v="documentary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3:38:02"/>
    <d v="2016-02-17T14:38:02"/>
    <b v="0"/>
    <n v="50"/>
    <b v="1"/>
    <s v="film &amp; video/documentary"/>
    <n v="111.8936170212766"/>
    <n v="105.18"/>
    <x v="0"/>
    <s v="documentary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16:32:00"/>
    <d v="2012-03-22T16:49:20"/>
    <b v="0"/>
    <n v="184"/>
    <b v="1"/>
    <s v="film &amp; video/documentary"/>
    <n v="108.04450000000001"/>
    <n v="58.719836956521746"/>
    <x v="0"/>
    <s v="documentary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08:33:26"/>
    <d v="2012-06-22T08:33:26"/>
    <b v="0"/>
    <n v="196"/>
    <b v="1"/>
    <s v="film &amp; video/documentary"/>
    <n v="106.66666666666667"/>
    <n v="81.632653061224488"/>
    <x v="0"/>
    <s v="documentary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8-31T22:44:00"/>
    <d v="2010-07-20T13:38:04"/>
    <b v="0"/>
    <n v="229"/>
    <b v="1"/>
    <s v="film &amp; video/documentary"/>
    <n v="103.90027322404372"/>
    <n v="56.460043668122275"/>
    <x v="0"/>
    <s v="documentary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4:02:06"/>
    <d v="2015-03-15T14:02:06"/>
    <b v="0"/>
    <n v="67"/>
    <b v="1"/>
    <s v="film &amp; video/documentary"/>
    <n v="125.16000000000001"/>
    <n v="140.1044776119403"/>
    <x v="0"/>
    <s v="documentary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07:00:00"/>
    <d v="2016-11-13T16:01:07"/>
    <b v="0"/>
    <n v="95"/>
    <b v="1"/>
    <s v="film &amp; video/documentary"/>
    <n v="106.80499999999999"/>
    <n v="224.85263157894738"/>
    <x v="0"/>
    <s v="documentary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6T22:30:00"/>
    <d v="2014-04-16T10:15:47"/>
    <b v="0"/>
    <n v="62"/>
    <b v="1"/>
    <s v="film &amp; video/documentary"/>
    <n v="112.30249999999999"/>
    <n v="181.13306451612902"/>
    <x v="0"/>
    <s v="documentary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15:12:50"/>
    <d v="2011-07-08T15:12:50"/>
    <b v="0"/>
    <n v="73"/>
    <b v="1"/>
    <s v="film &amp; video/documentary"/>
    <n v="103.812"/>
    <n v="711.04109589041093"/>
    <x v="0"/>
    <s v="documentary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08:56:57"/>
    <d v="2015-10-15T07:56:57"/>
    <b v="0"/>
    <n v="43"/>
    <b v="1"/>
    <s v="film &amp; video/documentary"/>
    <n v="141.65"/>
    <n v="65.883720930232556"/>
    <x v="0"/>
    <s v="documentary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2:08:00"/>
    <d v="2011-06-24T02:27:21"/>
    <b v="0"/>
    <n v="70"/>
    <b v="1"/>
    <s v="film &amp; video/documentary"/>
    <n v="105.25999999999999"/>
    <n v="75.185714285714283"/>
    <x v="0"/>
    <s v="documentary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18:04:00"/>
    <d v="2014-01-07T10:04:22"/>
    <b v="0"/>
    <n v="271"/>
    <b v="1"/>
    <s v="film &amp; video/documentary"/>
    <n v="103.09142857142857"/>
    <n v="133.14391143911439"/>
    <x v="0"/>
    <s v="documentary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d v="2014-03-05T21:02:19"/>
    <d v="2014-02-03T21:02:19"/>
    <b v="0"/>
    <n v="55"/>
    <b v="1"/>
    <s v="film &amp; video/documentary"/>
    <n v="107.65957446808511"/>
    <n v="55.2"/>
    <x v="0"/>
    <s v="documentary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0:59:00"/>
    <d v="2011-04-04T22:53:57"/>
    <b v="0"/>
    <n v="35"/>
    <b v="1"/>
    <s v="film &amp; video/documentary"/>
    <n v="107.70464285714286"/>
    <n v="86.163714285714292"/>
    <x v="0"/>
    <s v="documentary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16:54:10"/>
    <d v="2011-09-20T15:54:10"/>
    <b v="0"/>
    <n v="22"/>
    <b v="1"/>
    <s v="film &amp; video/documentary"/>
    <n v="101.55000000000001"/>
    <n v="92.318181818181813"/>
    <x v="0"/>
    <s v="documentary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3:39:50"/>
    <d v="2013-09-26T12:39:50"/>
    <b v="0"/>
    <n v="38"/>
    <b v="1"/>
    <s v="film &amp; video/documentary"/>
    <n v="101.43766666666667"/>
    <n v="160.16473684210527"/>
    <x v="0"/>
    <s v="documentary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15:42:24"/>
    <d v="2016-06-22T15:42:24"/>
    <b v="0"/>
    <n v="15"/>
    <b v="1"/>
    <s v="film &amp; video/documentary"/>
    <n v="136.80000000000001"/>
    <n v="45.6"/>
    <x v="0"/>
    <s v="documentary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18:33:17"/>
    <d v="2015-04-19T18:33:17"/>
    <b v="0"/>
    <n v="7"/>
    <b v="1"/>
    <s v="film &amp; video/documentary"/>
    <n v="128.29999999999998"/>
    <n v="183.28571428571428"/>
    <x v="0"/>
    <s v="documentary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0:00:00"/>
    <d v="2013-11-19T23:13:24"/>
    <b v="0"/>
    <n v="241"/>
    <b v="1"/>
    <s v="film &amp; video/documentary"/>
    <n v="101.05"/>
    <n v="125.78838174273859"/>
    <x v="0"/>
    <s v="documentary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2:49:38"/>
    <d v="2012-07-09T12:49:38"/>
    <b v="0"/>
    <n v="55"/>
    <b v="1"/>
    <s v="film &amp; video/documentary"/>
    <n v="126.84"/>
    <n v="57.654545454545456"/>
    <x v="0"/>
    <s v="documentary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16:03:31"/>
    <d v="2012-06-19T16:03:31"/>
    <b v="0"/>
    <n v="171"/>
    <b v="1"/>
    <s v="film &amp; video/documentary"/>
    <n v="105.0859375"/>
    <n v="78.660818713450297"/>
    <x v="0"/>
    <s v="documentary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1T20:31:05"/>
    <d v="2013-09-11T20:31:05"/>
    <b v="0"/>
    <n v="208"/>
    <b v="1"/>
    <s v="film &amp; video/documentary"/>
    <n v="102.85405405405406"/>
    <n v="91.480769230769226"/>
    <x v="0"/>
    <s v="documentary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07:00:00"/>
    <d v="2014-09-22T15:26:42"/>
    <b v="0"/>
    <n v="21"/>
    <b v="1"/>
    <s v="film &amp; video/documentary"/>
    <n v="102.14714285714285"/>
    <n v="68.09809523809524"/>
    <x v="0"/>
    <s v="documentary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4:30:31"/>
    <d v="2014-01-09T04:30:31"/>
    <b v="0"/>
    <n v="25"/>
    <b v="1"/>
    <s v="film &amp; video/documentary"/>
    <n v="120.21700000000001"/>
    <n v="48.086800000000004"/>
    <x v="0"/>
    <s v="documentary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7T23:33:00"/>
    <d v="2013-03-27T18:17:40"/>
    <b v="0"/>
    <n v="52"/>
    <b v="1"/>
    <s v="film &amp; video/documentary"/>
    <n v="100.24761904761905"/>
    <n v="202.42307692307693"/>
    <x v="0"/>
    <s v="documentary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1:46:37"/>
    <d v="2015-06-23T01:46:37"/>
    <b v="0"/>
    <n v="104"/>
    <b v="1"/>
    <s v="film &amp; video/documentary"/>
    <n v="100.63392857142857"/>
    <n v="216.75"/>
    <x v="0"/>
    <s v="documentary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15:13:07"/>
    <d v="2013-04-30T15:13:07"/>
    <b v="0"/>
    <n v="73"/>
    <b v="1"/>
    <s v="film &amp; video/documentary"/>
    <n v="100.4375"/>
    <n v="110.06849315068493"/>
    <x v="0"/>
    <s v="documentary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3T23:40:31"/>
    <d v="2014-02-12T00:40:31"/>
    <b v="0"/>
    <n v="3"/>
    <b v="0"/>
    <s v="film &amp; video/animation"/>
    <n v="0.43939393939393934"/>
    <n v="4.833333333333333"/>
    <x v="0"/>
    <s v="animation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06:47:36"/>
    <d v="2015-06-22T06:47:36"/>
    <b v="0"/>
    <n v="6"/>
    <b v="0"/>
    <s v="film &amp; video/animation"/>
    <n v="2.0066666666666668"/>
    <n v="50.166666666666664"/>
    <x v="0"/>
    <s v="animation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1:14:57"/>
    <d v="2014-08-12T01:14:57"/>
    <b v="0"/>
    <n v="12"/>
    <b v="0"/>
    <s v="film &amp; video/animation"/>
    <n v="1.075"/>
    <n v="35.833333333333336"/>
    <x v="0"/>
    <s v="animation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17:13:50"/>
    <d v="2013-05-06T17:13:50"/>
    <b v="0"/>
    <n v="13"/>
    <b v="0"/>
    <s v="film &amp; video/animation"/>
    <n v="0.76500000000000001"/>
    <n v="11.76923076923077"/>
    <x v="0"/>
    <s v="animation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3:01:39"/>
    <d v="2012-01-26T04:01:39"/>
    <b v="0"/>
    <n v="5"/>
    <b v="0"/>
    <s v="film &amp; video/animation"/>
    <n v="6.7966666666666677"/>
    <n v="40.78"/>
    <x v="0"/>
    <s v="animation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16:40:04"/>
    <d v="2015-09-28T15:40:04"/>
    <b v="0"/>
    <n v="2"/>
    <b v="0"/>
    <s v="film &amp; video/animation"/>
    <n v="1.2E-2"/>
    <n v="3"/>
    <x v="0"/>
    <s v="animation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2:05:14"/>
    <d v="2016-01-31T12:05:14"/>
    <b v="0"/>
    <n v="8"/>
    <b v="0"/>
    <s v="film &amp; video/animation"/>
    <n v="1.3299999999999998"/>
    <n v="16.625"/>
    <x v="0"/>
    <s v="animation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3:59:00"/>
    <d v="2015-10-08T16:49:00"/>
    <b v="0"/>
    <n v="0"/>
    <b v="0"/>
    <s v="film &amp; video/animation"/>
    <n v="0"/>
    <e v="#DIV/0!"/>
    <x v="0"/>
    <s v="animation"/>
    <x v="0"/>
    <x v="9"/>
  </r>
  <r>
    <n v="428"/>
    <s v="Little Clay Bible - Zacchaeus"/>
    <s v="Fresh, fun, entertaining Bible stories on YouTube, stop-motion style."/>
    <n v="12000"/>
    <n v="676"/>
    <x v="2"/>
    <s v="US"/>
    <s v="USD"/>
    <d v="2014-06-16T17:00:00"/>
    <d v="2014-05-19T13:24:05"/>
    <b v="0"/>
    <n v="13"/>
    <b v="0"/>
    <s v="film &amp; video/animation"/>
    <n v="5.6333333333333329"/>
    <n v="52"/>
    <x v="0"/>
    <s v="animation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6T23:59:00"/>
    <d v="2009-09-14T16:38:02"/>
    <b v="0"/>
    <n v="0"/>
    <b v="0"/>
    <s v="film &amp; video/animation"/>
    <n v="0"/>
    <e v="#DIV/0!"/>
    <x v="0"/>
    <s v="animation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0T21:34:27"/>
    <d v="2013-08-26T21:34:27"/>
    <b v="0"/>
    <n v="5"/>
    <b v="0"/>
    <s v="film &amp; video/animation"/>
    <n v="2.4"/>
    <n v="4.8"/>
    <x v="0"/>
    <s v="animation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15:54:43"/>
    <d v="2016-06-05T15:54:43"/>
    <b v="0"/>
    <n v="8"/>
    <b v="0"/>
    <s v="film &amp; video/animation"/>
    <n v="13.833333333333334"/>
    <n v="51.875"/>
    <x v="0"/>
    <s v="animation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2:26:21"/>
    <d v="2015-08-22T12:26:21"/>
    <b v="0"/>
    <n v="8"/>
    <b v="0"/>
    <s v="film &amp; video/animation"/>
    <n v="9.5"/>
    <n v="71.25"/>
    <x v="0"/>
    <s v="animation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0:07:02"/>
    <d v="2015-08-12T10:07:02"/>
    <b v="0"/>
    <n v="0"/>
    <b v="0"/>
    <s v="film &amp; video/animation"/>
    <n v="0"/>
    <e v="#DIV/0!"/>
    <x v="0"/>
    <s v="animation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16:01:42"/>
    <d v="2013-10-29T15:01:42"/>
    <b v="0"/>
    <n v="2"/>
    <b v="0"/>
    <s v="film &amp; video/animation"/>
    <n v="5"/>
    <n v="62.5"/>
    <x v="0"/>
    <s v="animation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2:56:20"/>
    <d v="2013-08-14T12:56:20"/>
    <b v="0"/>
    <n v="3"/>
    <b v="0"/>
    <s v="film &amp; video/animation"/>
    <n v="2.7272727272727275E-3"/>
    <n v="1"/>
    <x v="0"/>
    <s v="animation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3:41:53"/>
    <d v="2013-07-01T03:41:53"/>
    <b v="0"/>
    <n v="0"/>
    <b v="0"/>
    <s v="film &amp; video/animation"/>
    <n v="0"/>
    <e v="#DIV/0!"/>
    <x v="0"/>
    <s v="animation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2:38:46"/>
    <d v="2016-08-09T02:38:46"/>
    <b v="0"/>
    <n v="0"/>
    <b v="0"/>
    <s v="film &amp; video/animation"/>
    <n v="0"/>
    <e v="#DIV/0!"/>
    <x v="0"/>
    <s v="animation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2:15:58"/>
    <d v="2015-10-19T01:15:58"/>
    <b v="0"/>
    <n v="11"/>
    <b v="0"/>
    <s v="film &amp; video/animation"/>
    <n v="9.379999999999999"/>
    <n v="170.54545454545453"/>
    <x v="0"/>
    <s v="animation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3:16:58"/>
    <d v="2014-10-07T13:16:58"/>
    <b v="0"/>
    <n v="0"/>
    <b v="0"/>
    <s v="film &amp; video/animation"/>
    <n v="0"/>
    <e v="#DIV/0!"/>
    <x v="0"/>
    <s v="animation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d v="2016-03-24T17:39:13"/>
    <d v="2016-02-23T18:39:13"/>
    <b v="0"/>
    <n v="1"/>
    <b v="0"/>
    <s v="film &amp; video/animation"/>
    <n v="0.1"/>
    <n v="5"/>
    <x v="0"/>
    <s v="animation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4:03:16"/>
    <d v="2013-10-03T14:03:16"/>
    <b v="0"/>
    <n v="0"/>
    <b v="0"/>
    <s v="film &amp; video/animation"/>
    <n v="0"/>
    <e v="#DIV/0!"/>
    <x v="0"/>
    <s v="animation"/>
    <x v="4"/>
    <x v="9"/>
  </r>
  <r>
    <n v="442"/>
    <s v="The Paranormal Idiot"/>
    <s v="Doomsday is here"/>
    <n v="17000"/>
    <n v="6691"/>
    <x v="2"/>
    <s v="US"/>
    <s v="USD"/>
    <d v="2015-02-19T16:19:43"/>
    <d v="2015-01-20T16:19:43"/>
    <b v="0"/>
    <n v="17"/>
    <b v="0"/>
    <s v="film &amp; video/animation"/>
    <n v="39.358823529411765"/>
    <n v="393.58823529411762"/>
    <x v="0"/>
    <s v="animation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09T19:21:41"/>
    <d v="2014-01-10T19:21:41"/>
    <b v="0"/>
    <n v="2"/>
    <b v="0"/>
    <s v="film &amp; video/animation"/>
    <n v="0.1"/>
    <n v="5"/>
    <x v="0"/>
    <s v="animation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16:46:01"/>
    <d v="2011-12-17T16:46:01"/>
    <b v="0"/>
    <n v="1"/>
    <b v="0"/>
    <s v="film &amp; video/animation"/>
    <n v="5"/>
    <n v="50"/>
    <x v="0"/>
    <s v="animation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3:02:55"/>
    <d v="2015-05-06T03:02:55"/>
    <b v="0"/>
    <n v="2"/>
    <b v="0"/>
    <s v="film &amp; video/animation"/>
    <n v="3.3333333333333335E-3"/>
    <n v="1"/>
    <x v="0"/>
    <s v="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3T21:00:20"/>
    <d v="2015-02-01T21:00:20"/>
    <b v="0"/>
    <n v="16"/>
    <b v="0"/>
    <s v="film &amp; video/animation"/>
    <n v="7.2952380952380951"/>
    <n v="47.875"/>
    <x v="0"/>
    <s v="animation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07:19:23"/>
    <d v="2013-02-26T08:19:23"/>
    <b v="0"/>
    <n v="1"/>
    <b v="0"/>
    <s v="film &amp; video/animation"/>
    <n v="1.6666666666666666E-2"/>
    <n v="5"/>
    <x v="0"/>
    <s v="animation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3:11:35"/>
    <d v="2014-04-24T13:11:35"/>
    <b v="0"/>
    <n v="4"/>
    <b v="0"/>
    <s v="film &amp; video/animation"/>
    <n v="3.2804000000000002"/>
    <n v="20.502500000000001"/>
    <x v="0"/>
    <s v="animation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08:38:05"/>
    <d v="2013-09-17T08:38:05"/>
    <b v="0"/>
    <n v="5"/>
    <b v="0"/>
    <s v="film &amp; video/animation"/>
    <n v="2.25"/>
    <n v="9"/>
    <x v="0"/>
    <s v="animation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17:43:20"/>
    <d v="2014-01-15T17:43:20"/>
    <b v="0"/>
    <n v="7"/>
    <b v="0"/>
    <s v="film &amp; video/animation"/>
    <n v="0.79200000000000004"/>
    <n v="56.571428571428569"/>
    <x v="0"/>
    <s v="animation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2:09:51"/>
    <d v="2013-12-26T12:09:51"/>
    <b v="0"/>
    <n v="0"/>
    <b v="0"/>
    <s v="film &amp; video/animation"/>
    <n v="0"/>
    <e v="#DIV/0!"/>
    <x v="0"/>
    <s v="animation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d v="2015-05-13T11:53:35"/>
    <d v="2015-04-13T11:53:35"/>
    <b v="0"/>
    <n v="12"/>
    <b v="0"/>
    <s v="film &amp; video/animation"/>
    <n v="64"/>
    <n v="40"/>
    <x v="0"/>
    <s v="animation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4:47:59"/>
    <d v="2015-02-03T14:47:59"/>
    <b v="0"/>
    <n v="2"/>
    <b v="0"/>
    <s v="film &amp; video/animation"/>
    <n v="2.7404479578392621E-2"/>
    <n v="13"/>
    <x v="0"/>
    <s v="animation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08:14:00"/>
    <d v="2014-10-26T12:12:51"/>
    <b v="0"/>
    <n v="5"/>
    <b v="0"/>
    <s v="film &amp; video/animation"/>
    <n v="0.82000000000000006"/>
    <n v="16.399999999999999"/>
    <x v="0"/>
    <s v="animation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6T19:31:00"/>
    <d v="2012-03-02T19:03:42"/>
    <b v="0"/>
    <n v="2"/>
    <b v="0"/>
    <s v="film &amp; video/animation"/>
    <n v="6.9230769230769221E-2"/>
    <n v="22.5"/>
    <x v="0"/>
    <s v="animation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1T22:59:00"/>
    <d v="2013-09-30T11:40:01"/>
    <b v="0"/>
    <n v="3"/>
    <b v="0"/>
    <s v="film &amp; video/animation"/>
    <n v="0.68631863186318631"/>
    <n v="20.333333333333332"/>
    <x v="0"/>
    <s v="animation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3:25:12"/>
    <d v="2014-07-17T13:25:12"/>
    <b v="0"/>
    <n v="0"/>
    <b v="0"/>
    <s v="film &amp; video/animation"/>
    <n v="0"/>
    <e v="#DIV/0!"/>
    <x v="0"/>
    <s v="animation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1:47:40"/>
    <d v="2013-04-14T11:47:40"/>
    <b v="0"/>
    <n v="49"/>
    <b v="0"/>
    <s v="film &amp; video/animation"/>
    <n v="8.2100000000000009"/>
    <n v="16.755102040816325"/>
    <x v="0"/>
    <s v="animation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1:22:07"/>
    <d v="2011-09-14T10:22:07"/>
    <b v="0"/>
    <n v="1"/>
    <b v="0"/>
    <s v="film &amp; video/animation"/>
    <n v="6.4102564102564097E-2"/>
    <n v="25"/>
    <x v="0"/>
    <s v="animation"/>
    <x v="6"/>
    <x v="8"/>
  </r>
  <r>
    <n v="460"/>
    <s v="Darwin's Kiss"/>
    <s v="An animated web series about biological evolution gone haywire."/>
    <n v="8500"/>
    <n v="25"/>
    <x v="2"/>
    <s v="US"/>
    <s v="USD"/>
    <d v="2014-05-31T23:00:00"/>
    <d v="2014-04-30T08:01:15"/>
    <b v="0"/>
    <n v="2"/>
    <b v="0"/>
    <s v="film &amp; video/animation"/>
    <n v="0.29411764705882354"/>
    <n v="12.5"/>
    <x v="0"/>
    <s v="animation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15:19:27"/>
    <d v="2013-05-13T15:19:27"/>
    <b v="0"/>
    <n v="0"/>
    <b v="0"/>
    <s v="film &amp; video/animation"/>
    <n v="0"/>
    <e v="#DIV/0!"/>
    <x v="0"/>
    <s v="animation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09T22:02:21"/>
    <d v="2011-06-10T22:02:21"/>
    <b v="0"/>
    <n v="0"/>
    <b v="0"/>
    <s v="film &amp; video/animation"/>
    <n v="0"/>
    <e v="#DIV/0!"/>
    <x v="0"/>
    <s v="animation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2:02:33"/>
    <d v="2011-07-26T12:02:33"/>
    <b v="0"/>
    <n v="11"/>
    <b v="0"/>
    <s v="film &amp; video/animation"/>
    <n v="2.2727272727272729"/>
    <n v="113.63636363636364"/>
    <x v="0"/>
    <s v="animation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15:22:15"/>
    <d v="2016-04-28T15:22:15"/>
    <b v="0"/>
    <n v="1"/>
    <b v="0"/>
    <s v="film &amp; video/animation"/>
    <n v="9.9009900990099015E-2"/>
    <n v="1"/>
    <x v="0"/>
    <s v="animation"/>
    <x v="2"/>
    <x v="6"/>
  </r>
  <r>
    <n v="465"/>
    <s v="&quot;Amp&quot; A Story About a Robot"/>
    <s v="&quot;Amp&quot; is a short film about a robot with needs."/>
    <n v="512"/>
    <n v="138"/>
    <x v="2"/>
    <s v="US"/>
    <s v="USD"/>
    <d v="2014-06-26T21:52:54"/>
    <d v="2014-06-10T21:52:54"/>
    <b v="0"/>
    <n v="8"/>
    <b v="0"/>
    <s v="film &amp; video/animation"/>
    <n v="26.953125"/>
    <n v="17.25"/>
    <x v="0"/>
    <s v="animation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17:37:44"/>
    <d v="2012-08-08T17:37:44"/>
    <b v="0"/>
    <n v="5"/>
    <b v="0"/>
    <s v="film &amp; video/animation"/>
    <n v="0.76"/>
    <n v="15.2"/>
    <x v="0"/>
    <s v="animation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1:18:54"/>
    <d v="2012-08-14T11:18:54"/>
    <b v="0"/>
    <n v="39"/>
    <b v="0"/>
    <s v="film &amp; video/animation"/>
    <n v="21.574999999999999"/>
    <n v="110.64102564102564"/>
    <x v="0"/>
    <s v="animation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0T22:51:05"/>
    <d v="2012-05-11T23:01:23"/>
    <b v="0"/>
    <n v="0"/>
    <b v="0"/>
    <s v="film &amp; video/animation"/>
    <n v="0"/>
    <e v="#DIV/0!"/>
    <x v="0"/>
    <s v="animation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d v="2014-09-05T18:45:24"/>
    <d v="2014-07-07T18:45:24"/>
    <b v="0"/>
    <n v="0"/>
    <b v="0"/>
    <s v="film &amp; video/animation"/>
    <n v="0"/>
    <e v="#DIV/0!"/>
    <x v="0"/>
    <s v="animation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5T23:00:00"/>
    <d v="2013-11-26T23:01:29"/>
    <b v="0"/>
    <n v="2"/>
    <b v="0"/>
    <s v="film &amp; video/animation"/>
    <n v="1.02"/>
    <n v="25.5"/>
    <x v="0"/>
    <s v="animation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1:19:39"/>
    <d v="2014-03-05T12:19:39"/>
    <b v="0"/>
    <n v="170"/>
    <b v="0"/>
    <s v="film &amp; video/animation"/>
    <n v="11.892727272727273"/>
    <n v="38.476470588235294"/>
    <x v="0"/>
    <s v="animation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17:08:38"/>
    <d v="2014-07-24T17:08:38"/>
    <b v="0"/>
    <n v="5"/>
    <b v="0"/>
    <s v="film &amp; video/animation"/>
    <n v="17.625"/>
    <n v="28.2"/>
    <x v="0"/>
    <s v="animation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1:45:19"/>
    <d v="2014-08-18T11:45:19"/>
    <b v="0"/>
    <n v="14"/>
    <b v="0"/>
    <s v="film &amp; video/animation"/>
    <n v="2.87"/>
    <n v="61.5"/>
    <x v="0"/>
    <s v="animation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2:53:49"/>
    <d v="2017-01-18T02:53:49"/>
    <b v="0"/>
    <n v="1"/>
    <b v="0"/>
    <s v="film &amp; video/animation"/>
    <n v="3.0303030303030304E-2"/>
    <n v="1"/>
    <x v="0"/>
    <s v="animation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5T21:04:03"/>
    <d v="2015-04-05T21:04:03"/>
    <b v="0"/>
    <n v="0"/>
    <b v="0"/>
    <s v="film &amp; video/animation"/>
    <n v="0"/>
    <e v="#DIV/0!"/>
    <x v="0"/>
    <s v="animation"/>
    <x v="0"/>
    <x v="6"/>
  </r>
  <r>
    <n v="476"/>
    <s v="Sight Word Music Videos"/>
    <s v="Animated Music Videos that teach kids how to read."/>
    <n v="220000"/>
    <n v="4906.59"/>
    <x v="2"/>
    <s v="US"/>
    <s v="USD"/>
    <d v="2014-06-02T22:59:00"/>
    <d v="2014-04-28T18:24:01"/>
    <b v="0"/>
    <n v="124"/>
    <b v="0"/>
    <s v="film &amp; video/animation"/>
    <n v="2.230268181818182"/>
    <n v="39.569274193548388"/>
    <x v="0"/>
    <s v="animation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15:02:14"/>
    <d v="2012-03-19T15:02:14"/>
    <b v="0"/>
    <n v="0"/>
    <b v="0"/>
    <s v="film &amp; video/animation"/>
    <n v="0"/>
    <e v="#DIV/0!"/>
    <x v="0"/>
    <s v="animation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15:51:49"/>
    <d v="2015-03-02T16:51:49"/>
    <b v="0"/>
    <n v="0"/>
    <b v="0"/>
    <s v="film &amp; video/animation"/>
    <n v="0"/>
    <e v="#DIV/0!"/>
    <x v="0"/>
    <s v="animation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05:47:15"/>
    <d v="2014-09-22T04:47:15"/>
    <b v="0"/>
    <n v="55"/>
    <b v="0"/>
    <s v="film &amp; video/animation"/>
    <n v="32.56"/>
    <n v="88.8"/>
    <x v="0"/>
    <s v="animation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07:00:15"/>
    <d v="2013-07-10T07:00:15"/>
    <b v="0"/>
    <n v="140"/>
    <b v="0"/>
    <s v="film &amp; video/animation"/>
    <n v="19.41"/>
    <n v="55.457142857142856"/>
    <x v="0"/>
    <s v="animation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1:08:09"/>
    <d v="2012-09-10T11:08:09"/>
    <b v="0"/>
    <n v="21"/>
    <b v="0"/>
    <s v="film &amp; video/animation"/>
    <n v="6.1"/>
    <n v="87.142857142857139"/>
    <x v="0"/>
    <s v="animation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09:34:00"/>
    <d v="2016-03-18T16:31:30"/>
    <b v="0"/>
    <n v="1"/>
    <b v="0"/>
    <s v="film &amp; video/animation"/>
    <n v="0.1"/>
    <n v="10"/>
    <x v="0"/>
    <s v="animation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8T23:44:32"/>
    <d v="2012-11-29T23:44:32"/>
    <b v="0"/>
    <n v="147"/>
    <b v="0"/>
    <s v="film &amp; video/animation"/>
    <n v="50.2"/>
    <n v="51.224489795918366"/>
    <x v="0"/>
    <s v="animation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18:32:52"/>
    <d v="2015-09-25T17:32:52"/>
    <b v="0"/>
    <n v="11"/>
    <b v="0"/>
    <s v="film &amp; video/animation"/>
    <n v="0.18625"/>
    <n v="13.545454545454545"/>
    <x v="0"/>
    <s v="animation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07:08:19"/>
    <d v="2013-04-17T07:08:19"/>
    <b v="0"/>
    <n v="125"/>
    <b v="0"/>
    <s v="film &amp; video/animation"/>
    <n v="21.906971229845084"/>
    <n v="66.520080000000007"/>
    <x v="0"/>
    <s v="animation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17:37:19"/>
    <d v="2014-05-02T17:37:19"/>
    <b v="0"/>
    <n v="1"/>
    <b v="0"/>
    <s v="film &amp; video/animation"/>
    <n v="9.0909090909090905E-3"/>
    <n v="50"/>
    <x v="0"/>
    <s v="animation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0:16:34"/>
    <d v="2016-10-26T09:16:34"/>
    <b v="0"/>
    <n v="0"/>
    <b v="0"/>
    <s v="film &amp; video/animation"/>
    <n v="0"/>
    <e v="#DIV/0!"/>
    <x v="0"/>
    <s v="animation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8T20:18:20"/>
    <d v="2016-12-09T20:18:20"/>
    <b v="0"/>
    <n v="0"/>
    <b v="0"/>
    <s v="film &amp; video/animation"/>
    <n v="0"/>
    <e v="#DIV/0!"/>
    <x v="0"/>
    <s v="animation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06:33:00"/>
    <d v="2011-12-05T06:33:36"/>
    <b v="0"/>
    <n v="3"/>
    <b v="0"/>
    <s v="film &amp; video/animation"/>
    <n v="0.28667813379201834"/>
    <n v="71.666666666666671"/>
    <x v="0"/>
    <s v="animation"/>
    <x v="6"/>
    <x v="11"/>
  </r>
  <r>
    <n v="490"/>
    <s v="PROJECT IS CANCELLED"/>
    <s v="Cancelled"/>
    <n v="1000"/>
    <n v="0"/>
    <x v="2"/>
    <s v="US"/>
    <s v="USD"/>
    <d v="2012-08-22T18:14:45"/>
    <d v="2012-07-23T18:14:45"/>
    <b v="0"/>
    <n v="0"/>
    <b v="0"/>
    <s v="film &amp; video/animation"/>
    <n v="0"/>
    <e v="#DIV/0!"/>
    <x v="0"/>
    <s v="animation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18:34:59"/>
    <d v="2015-12-28T18:34:59"/>
    <b v="0"/>
    <n v="0"/>
    <b v="0"/>
    <s v="film &amp; video/animation"/>
    <n v="0"/>
    <e v="#DIV/0!"/>
    <x v="0"/>
    <s v="animation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2T19:50:30"/>
    <d v="2016-08-13T19:50:30"/>
    <b v="0"/>
    <n v="0"/>
    <b v="0"/>
    <s v="film &amp; video/animation"/>
    <n v="0"/>
    <e v="#DIV/0!"/>
    <x v="0"/>
    <s v="animation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2:25:38"/>
    <d v="2015-04-20T12:25:38"/>
    <b v="0"/>
    <n v="0"/>
    <b v="0"/>
    <s v="film &amp; video/animation"/>
    <n v="0"/>
    <e v="#DIV/0!"/>
    <x v="0"/>
    <s v="animation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2T22:00:00"/>
    <d v="2014-06-09T14:56:05"/>
    <b v="0"/>
    <n v="3"/>
    <b v="0"/>
    <s v="film &amp; video/animation"/>
    <n v="0.155"/>
    <n v="10.333333333333334"/>
    <x v="0"/>
    <s v="animation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4:51:45"/>
    <d v="2015-06-16T14:51:45"/>
    <b v="0"/>
    <n v="0"/>
    <b v="0"/>
    <s v="film &amp; video/animation"/>
    <n v="0"/>
    <e v="#DIV/0!"/>
    <x v="0"/>
    <s v="animation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17:21:14"/>
    <d v="2013-12-12T17:21:14"/>
    <b v="0"/>
    <n v="1"/>
    <b v="0"/>
    <s v="film &amp; video/animation"/>
    <n v="1.6666666666666668E-3"/>
    <n v="1"/>
    <x v="0"/>
    <s v="animation"/>
    <x v="4"/>
    <x v="11"/>
  </r>
  <r>
    <n v="497"/>
    <s v="Galaxy Probe Kids"/>
    <s v="live-action/animated series pilot."/>
    <n v="4480"/>
    <n v="30"/>
    <x v="2"/>
    <s v="US"/>
    <s v="USD"/>
    <d v="2014-12-25T00:00:00"/>
    <d v="2014-11-01T19:54:25"/>
    <b v="0"/>
    <n v="3"/>
    <b v="0"/>
    <s v="film &amp; video/animation"/>
    <n v="0.6696428571428571"/>
    <n v="10"/>
    <x v="0"/>
    <s v="animation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3:17:29"/>
    <d v="2011-11-11T13:17:29"/>
    <b v="0"/>
    <n v="22"/>
    <b v="0"/>
    <s v="film &amp; video/animation"/>
    <n v="4.5985132395404564"/>
    <n v="136.09090909090909"/>
    <x v="0"/>
    <s v="animation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15:59:00"/>
    <d v="2009-08-18T16:29:28"/>
    <b v="0"/>
    <n v="26"/>
    <b v="0"/>
    <s v="film &amp; video/animation"/>
    <n v="9.5500000000000007"/>
    <n v="73.461538461538467"/>
    <x v="0"/>
    <s v="animation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17:16:00"/>
    <d v="2010-03-10T16:15:51"/>
    <b v="0"/>
    <n v="4"/>
    <b v="0"/>
    <s v="film &amp; video/animation"/>
    <n v="3.3076923076923079"/>
    <n v="53.75"/>
    <x v="0"/>
    <s v="animation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0:37:31"/>
    <d v="2011-06-09T00:37:31"/>
    <b v="0"/>
    <n v="0"/>
    <b v="0"/>
    <s v="film &amp; video/animation"/>
    <n v="0"/>
    <e v="#DIV/0!"/>
    <x v="0"/>
    <s v="animation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07:17:05"/>
    <d v="2012-02-17T08:17:05"/>
    <b v="0"/>
    <n v="4"/>
    <b v="0"/>
    <s v="film &amp; video/animation"/>
    <n v="1.1499999999999999"/>
    <n v="57.5"/>
    <x v="0"/>
    <s v="animation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07:38:23"/>
    <d v="2014-12-18T07:38:23"/>
    <b v="0"/>
    <n v="9"/>
    <b v="0"/>
    <s v="film &amp; video/animation"/>
    <n v="1.7538461538461538"/>
    <n v="12.666666666666666"/>
    <x v="0"/>
    <s v="animation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17:36:27"/>
    <d v="2012-02-10T18:36:27"/>
    <b v="0"/>
    <n v="5"/>
    <b v="0"/>
    <s v="film &amp; video/animation"/>
    <n v="1.3673469387755102"/>
    <n v="67"/>
    <x v="0"/>
    <s v="animation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4T21:21:26"/>
    <d v="2015-11-09T21:21:26"/>
    <b v="0"/>
    <n v="14"/>
    <b v="0"/>
    <s v="film &amp; video/animation"/>
    <n v="0.43333333333333329"/>
    <n v="3.7142857142857144"/>
    <x v="0"/>
    <s v="animation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08:15:20"/>
    <d v="2013-07-11T08:15:20"/>
    <b v="0"/>
    <n v="1"/>
    <b v="0"/>
    <s v="film &amp; video/animation"/>
    <n v="0.125"/>
    <n v="250"/>
    <x v="0"/>
    <s v="animation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18:00:57"/>
    <d v="2012-09-04T18:00:57"/>
    <b v="0"/>
    <n v="10"/>
    <b v="0"/>
    <s v="film &amp; video/animation"/>
    <n v="3.2"/>
    <n v="64"/>
    <x v="0"/>
    <s v="animation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09:14:00"/>
    <d v="2012-03-26T19:35:01"/>
    <b v="0"/>
    <n v="3"/>
    <b v="0"/>
    <s v="film &amp; video/animation"/>
    <n v="0.8"/>
    <n v="133.33333333333334"/>
    <x v="0"/>
    <s v="animation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0:09:30"/>
    <d v="2015-05-29T10:09:30"/>
    <b v="0"/>
    <n v="1"/>
    <b v="0"/>
    <s v="film &amp; video/animation"/>
    <n v="0.2"/>
    <n v="10"/>
    <x v="0"/>
    <s v="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2-29T23:13:59"/>
    <d v="2016-01-30T23:13:59"/>
    <b v="0"/>
    <n v="0"/>
    <b v="0"/>
    <s v="film &amp; video/animation"/>
    <n v="0"/>
    <e v="#DIV/0!"/>
    <x v="0"/>
    <s v="animation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1:16:22"/>
    <d v="2013-03-07T02:16:22"/>
    <b v="0"/>
    <n v="5"/>
    <b v="0"/>
    <s v="film &amp; video/animation"/>
    <n v="3"/>
    <n v="30"/>
    <x v="0"/>
    <s v="animation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3:48:47"/>
    <d v="2016-10-06T12:48:47"/>
    <b v="0"/>
    <n v="2"/>
    <b v="0"/>
    <s v="film &amp; video/animation"/>
    <n v="0.13749999999999998"/>
    <n v="5.5"/>
    <x v="0"/>
    <s v="animation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2:00:00"/>
    <d v="2016-07-01T10:41:45"/>
    <b v="0"/>
    <n v="68"/>
    <b v="0"/>
    <s v="film &amp; video/animation"/>
    <n v="13.923999999999999"/>
    <n v="102.38235294117646"/>
    <x v="0"/>
    <s v="animation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09:44:07"/>
    <d v="2014-07-10T09:44:07"/>
    <b v="0"/>
    <n v="3"/>
    <b v="0"/>
    <s v="film &amp; video/animation"/>
    <n v="3.3333333333333335"/>
    <n v="16.666666666666668"/>
    <x v="0"/>
    <s v="animation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06:46:41"/>
    <d v="2015-11-19T06:46:41"/>
    <b v="0"/>
    <n v="34"/>
    <b v="0"/>
    <s v="film &amp; video/animation"/>
    <n v="25.41340206185567"/>
    <n v="725.02941176470586"/>
    <x v="0"/>
    <s v="animation"/>
    <x v="0"/>
    <x v="4"/>
  </r>
  <r>
    <n v="516"/>
    <s v="Shipmates"/>
    <s v="A big brother style comedy animation series starring famous seafarers"/>
    <n v="5000"/>
    <n v="0"/>
    <x v="2"/>
    <s v="GB"/>
    <s v="GBP"/>
    <d v="2015-05-27T13:41:20"/>
    <d v="2015-03-28T13:41:20"/>
    <b v="0"/>
    <n v="0"/>
    <b v="0"/>
    <s v="film &amp; video/animation"/>
    <n v="0"/>
    <e v="#DIV/0!"/>
    <x v="0"/>
    <s v="animation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09:46:01"/>
    <d v="2017-01-03T09:46:01"/>
    <b v="0"/>
    <n v="3"/>
    <b v="0"/>
    <s v="film &amp; video/animation"/>
    <n v="1.3666666666666667"/>
    <n v="68.333333333333329"/>
    <x v="0"/>
    <s v="animation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09:46:00"/>
    <d v="2015-08-07T09:47:04"/>
    <b v="0"/>
    <n v="0"/>
    <b v="0"/>
    <s v="film &amp; video/animation"/>
    <n v="0"/>
    <e v="#DIV/0!"/>
    <x v="0"/>
    <s v="animation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4:23:41"/>
    <d v="2012-11-05T04:23:41"/>
    <b v="0"/>
    <n v="70"/>
    <b v="0"/>
    <s v="film &amp; video/animation"/>
    <n v="22.881426547787683"/>
    <n v="39.228571428571428"/>
    <x v="0"/>
    <s v="animation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1:51:01"/>
    <d v="2015-11-10T11:51:01"/>
    <b v="0"/>
    <n v="34"/>
    <b v="1"/>
    <s v="theater/plays"/>
    <n v="102.1"/>
    <n v="150.14705882352942"/>
    <x v="1"/>
    <s v="plays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0-31T23:59:00"/>
    <d v="2016-10-02T21:13:39"/>
    <b v="0"/>
    <n v="56"/>
    <b v="1"/>
    <s v="theater/plays"/>
    <n v="104.64"/>
    <n v="93.428571428571431"/>
    <x v="1"/>
    <s v="plays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18:58:45"/>
    <d v="2016-02-29T19:58:45"/>
    <b v="0"/>
    <n v="31"/>
    <b v="1"/>
    <s v="theater/plays"/>
    <n v="114.66666666666667"/>
    <n v="110.96774193548387"/>
    <x v="1"/>
    <s v="plays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0T22:11:16"/>
    <d v="2015-08-21T22:11:16"/>
    <b v="0"/>
    <n v="84"/>
    <b v="1"/>
    <s v="theater/plays"/>
    <n v="120.6"/>
    <n v="71.785714285714292"/>
    <x v="1"/>
    <s v="plays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2:12:49"/>
    <d v="2016-05-02T12:12:49"/>
    <b v="0"/>
    <n v="130"/>
    <b v="1"/>
    <s v="theater/plays"/>
    <n v="108.67285714285715"/>
    <n v="29.258076923076924"/>
    <x v="1"/>
    <s v="plays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4:37:21"/>
    <d v="2014-07-30T04:37:21"/>
    <b v="0"/>
    <n v="12"/>
    <b v="1"/>
    <s v="theater/plays"/>
    <n v="100"/>
    <n v="1000"/>
    <x v="1"/>
    <s v="plays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2:00:00"/>
    <d v="2015-07-07T09:12:24"/>
    <b v="0"/>
    <n v="23"/>
    <b v="1"/>
    <s v="theater/plays"/>
    <n v="113.99999999999999"/>
    <n v="74.347826086956516"/>
    <x v="1"/>
    <s v="plays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1:05:00"/>
    <d v="2017-01-17T23:56:06"/>
    <b v="0"/>
    <n v="158"/>
    <b v="1"/>
    <s v="theater/plays"/>
    <n v="100.85"/>
    <n v="63.829113924050631"/>
    <x v="1"/>
    <s v="plays"/>
    <x v="1"/>
    <x v="1"/>
  </r>
  <r>
    <n v="528"/>
    <s v="Devastated No Matter What"/>
    <s v="A Festival Backed Production of a Full-Length Play."/>
    <n v="1150"/>
    <n v="1330"/>
    <x v="0"/>
    <s v="US"/>
    <s v="USD"/>
    <d v="2015-06-21T16:20:00"/>
    <d v="2015-05-31T17:05:07"/>
    <b v="0"/>
    <n v="30"/>
    <b v="1"/>
    <s v="theater/plays"/>
    <n v="115.65217391304347"/>
    <n v="44.333333333333336"/>
    <x v="1"/>
    <s v="plays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0:00:00"/>
    <d v="2016-12-20T19:44:54"/>
    <b v="0"/>
    <n v="18"/>
    <b v="1"/>
    <s v="theater/plays"/>
    <n v="130.41666666666666"/>
    <n v="86.944444444444443"/>
    <x v="1"/>
    <s v="plays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3T21:00:00"/>
    <d v="2015-06-02T09:11:08"/>
    <b v="0"/>
    <n v="29"/>
    <b v="1"/>
    <s v="theater/plays"/>
    <n v="107.78267254038178"/>
    <n v="126.55172413793103"/>
    <x v="1"/>
    <s v="plays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1:59:00"/>
    <d v="2016-11-01T20:33:49"/>
    <b v="0"/>
    <n v="31"/>
    <b v="1"/>
    <s v="theater/plays"/>
    <n v="100"/>
    <n v="129.03225806451613"/>
    <x v="1"/>
    <s v="plays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2T19:10:08"/>
    <d v="2016-04-12T19:10:08"/>
    <b v="0"/>
    <n v="173"/>
    <b v="1"/>
    <s v="theater/plays"/>
    <n v="123.25"/>
    <n v="71.242774566473983"/>
    <x v="1"/>
    <s v="plays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05:26:05"/>
    <d v="2016-04-22T05:26:05"/>
    <b v="0"/>
    <n v="17"/>
    <b v="1"/>
    <s v="theater/plays"/>
    <n v="100.2"/>
    <n v="117.88235294117646"/>
    <x v="1"/>
    <s v="plays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18:00:00"/>
    <d v="2015-09-23T14:27:50"/>
    <b v="0"/>
    <n v="48"/>
    <b v="1"/>
    <s v="theater/plays"/>
    <n v="104.66666666666666"/>
    <n v="327.08333333333331"/>
    <x v="1"/>
    <s v="plays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08:05:05"/>
    <d v="2016-12-07T08:05:05"/>
    <b v="0"/>
    <n v="59"/>
    <b v="1"/>
    <s v="theater/plays"/>
    <n v="102.49999999999999"/>
    <n v="34.745762711864408"/>
    <x v="1"/>
    <s v="plays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3:00:00"/>
    <d v="2015-06-24T03:16:47"/>
    <b v="0"/>
    <n v="39"/>
    <b v="1"/>
    <s v="theater/plays"/>
    <n v="118.25757575757576"/>
    <n v="100.06410256410257"/>
    <x v="1"/>
    <s v="plays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4:26:31"/>
    <d v="2015-10-05T13:26:31"/>
    <b v="0"/>
    <n v="59"/>
    <b v="1"/>
    <s v="theater/plays"/>
    <n v="120.5"/>
    <n v="40.847457627118644"/>
    <x v="1"/>
    <s v="plays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4:04:23"/>
    <d v="2016-04-13T14:04:23"/>
    <b v="0"/>
    <n v="60"/>
    <b v="1"/>
    <s v="theater/plays"/>
    <n v="302.42"/>
    <n v="252.01666666666668"/>
    <x v="1"/>
    <s v="plays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4T20:11:47"/>
    <d v="2016-06-13T20:11:47"/>
    <b v="0"/>
    <n v="20"/>
    <b v="1"/>
    <s v="theater/plays"/>
    <n v="100.64400000000001"/>
    <n v="25.161000000000001"/>
    <x v="1"/>
    <s v="plays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4:36:46"/>
    <d v="2015-01-05T14:36:46"/>
    <b v="0"/>
    <n v="1"/>
    <b v="0"/>
    <s v="technology/web"/>
    <n v="6.6666666666666671E-3"/>
    <n v="1"/>
    <x v="2"/>
    <s v="web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8T20:07:14"/>
    <d v="2015-09-28T20:07:14"/>
    <b v="0"/>
    <n v="1"/>
    <b v="0"/>
    <s v="technology/web"/>
    <n v="0.55555555555555558"/>
    <n v="25"/>
    <x v="2"/>
    <s v="web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1:41:56"/>
    <d v="2016-03-04T12:41:56"/>
    <b v="0"/>
    <n v="1"/>
    <b v="0"/>
    <s v="technology/web"/>
    <n v="3.9999999999999996E-4"/>
    <n v="1"/>
    <x v="2"/>
    <s v="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0-31T21:12:42"/>
    <d v="2014-10-01T21:12:42"/>
    <b v="0"/>
    <n v="2"/>
    <b v="0"/>
    <s v="technology/web"/>
    <n v="0.31818181818181818"/>
    <n v="35"/>
    <x v="2"/>
    <s v="web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0:46:00"/>
    <d v="2016-06-04T10:46:00"/>
    <b v="0"/>
    <n v="2"/>
    <b v="0"/>
    <s v="technology/web"/>
    <n v="1.2"/>
    <n v="3"/>
    <x v="2"/>
    <s v="web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0:13:09"/>
    <d v="2015-10-06T09:13:09"/>
    <b v="0"/>
    <n v="34"/>
    <b v="0"/>
    <s v="technology/web"/>
    <n v="27.383999999999997"/>
    <n v="402.70588235294116"/>
    <x v="2"/>
    <s v="web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1:01:55"/>
    <d v="2015-09-02T11:01:55"/>
    <b v="0"/>
    <n v="2"/>
    <b v="0"/>
    <s v="technology/web"/>
    <n v="8.666666666666667E-2"/>
    <n v="26"/>
    <x v="2"/>
    <s v="web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1:42:44"/>
    <d v="2016-01-11T11:42:44"/>
    <b v="0"/>
    <n v="0"/>
    <b v="0"/>
    <s v="technology/web"/>
    <n v="0"/>
    <e v="#DIV/0!"/>
    <x v="2"/>
    <s v="web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16:40:48"/>
    <d v="2015-09-29T16:40:48"/>
    <b v="0"/>
    <n v="1"/>
    <b v="0"/>
    <s v="technology/web"/>
    <n v="0.09"/>
    <n v="9"/>
    <x v="2"/>
    <s v="web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0:17:02"/>
    <d v="2015-06-08T10:17:02"/>
    <b v="0"/>
    <n v="8"/>
    <b v="0"/>
    <s v="technology/web"/>
    <n v="2.7199999999999998"/>
    <n v="8.5"/>
    <x v="2"/>
    <s v="web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0:00:00"/>
    <d v="2017-01-18T11:17:25"/>
    <b v="0"/>
    <n v="4"/>
    <b v="0"/>
    <s v="technology/web"/>
    <n v="0.70000000000000007"/>
    <n v="8.75"/>
    <x v="2"/>
    <s v="web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2:53:00"/>
    <d v="2015-06-18T01:37:04"/>
    <b v="0"/>
    <n v="28"/>
    <b v="0"/>
    <s v="technology/web"/>
    <n v="5.0413333333333332"/>
    <n v="135.03571428571428"/>
    <x v="2"/>
    <s v="web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09:48:16"/>
    <d v="2015-11-10T09:48:16"/>
    <b v="0"/>
    <n v="0"/>
    <b v="0"/>
    <s v="technology/web"/>
    <n v="0"/>
    <e v="#DIV/0!"/>
    <x v="2"/>
    <s v="web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3:16:31"/>
    <d v="2014-10-15T12:16:31"/>
    <b v="0"/>
    <n v="6"/>
    <b v="0"/>
    <s v="technology/web"/>
    <n v="0.49199999999999999"/>
    <n v="20.5"/>
    <x v="2"/>
    <s v="web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1:26:12"/>
    <d v="2014-09-19T11:26:12"/>
    <b v="0"/>
    <n v="22"/>
    <b v="0"/>
    <s v="technology/web"/>
    <n v="36.589147286821706"/>
    <n v="64.36363636363636"/>
    <x v="2"/>
    <s v="web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3:29:03"/>
    <d v="2016-05-13T03:29:03"/>
    <b v="0"/>
    <n v="0"/>
    <b v="0"/>
    <s v="technology/web"/>
    <n v="0"/>
    <e v="#DIV/0!"/>
    <x v="2"/>
    <s v="web"/>
    <x v="2"/>
    <x v="5"/>
  </r>
  <r>
    <n v="556"/>
    <s v="Braille Academy"/>
    <s v="An educational platform for learning Unified English Braille Code"/>
    <n v="8000"/>
    <n v="200"/>
    <x v="2"/>
    <s v="US"/>
    <s v="USD"/>
    <d v="2016-01-06T15:38:37"/>
    <d v="2015-12-07T15:38:37"/>
    <b v="0"/>
    <n v="1"/>
    <b v="0"/>
    <s v="technology/web"/>
    <n v="2.5"/>
    <n v="200"/>
    <x v="2"/>
    <s v="web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18:36:43"/>
    <d v="2016-11-02T17:36:43"/>
    <b v="0"/>
    <n v="20"/>
    <b v="0"/>
    <s v="technology/web"/>
    <n v="0.91066666666666674"/>
    <n v="68.3"/>
    <x v="2"/>
    <s v="web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15:11:45"/>
    <d v="2015-02-22T16:11:45"/>
    <b v="0"/>
    <n v="0"/>
    <b v="0"/>
    <s v="technology/web"/>
    <n v="0"/>
    <e v="#DIV/0!"/>
    <x v="2"/>
    <s v="web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1:47:40"/>
    <d v="2015-11-13T01:47:40"/>
    <b v="0"/>
    <n v="1"/>
    <b v="0"/>
    <s v="technology/web"/>
    <n v="2.0833333333333336E-2"/>
    <n v="50"/>
    <x v="2"/>
    <s v="web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3:30:45"/>
    <d v="2014-11-17T13:30:45"/>
    <b v="0"/>
    <n v="3"/>
    <b v="0"/>
    <s v="technology/web"/>
    <n v="1.2E-2"/>
    <n v="4"/>
    <x v="2"/>
    <s v="web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0:48:33"/>
    <d v="2015-09-21T10:48:33"/>
    <b v="0"/>
    <n v="2"/>
    <b v="0"/>
    <s v="technology/web"/>
    <n v="0.36666666666666664"/>
    <n v="27.5"/>
    <x v="2"/>
    <s v="web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4:20:15"/>
    <d v="2016-11-18T04:20:15"/>
    <b v="0"/>
    <n v="0"/>
    <b v="0"/>
    <s v="technology/web"/>
    <n v="0"/>
    <e v="#DIV/0!"/>
    <x v="2"/>
    <s v="web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6T20:40:47"/>
    <d v="2015-01-17T20:40:47"/>
    <b v="0"/>
    <n v="2"/>
    <b v="0"/>
    <s v="technology/web"/>
    <n v="9.0666666666666659E-2"/>
    <n v="34"/>
    <x v="2"/>
    <s v="web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17:37:55"/>
    <d v="2016-02-11T17:37:55"/>
    <b v="0"/>
    <n v="1"/>
    <b v="0"/>
    <s v="technology/web"/>
    <n v="5.5555555555555558E-3"/>
    <n v="1"/>
    <x v="2"/>
    <s v="web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3:50:49"/>
    <d v="2015-06-10T13:50:49"/>
    <b v="0"/>
    <n v="0"/>
    <b v="0"/>
    <s v="technology/web"/>
    <n v="0"/>
    <e v="#DIV/0!"/>
    <x v="2"/>
    <s v="web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1:25:33"/>
    <d v="2016-06-14T11:25:33"/>
    <b v="0"/>
    <n v="1"/>
    <b v="0"/>
    <s v="technology/web"/>
    <n v="0.02"/>
    <n v="1"/>
    <x v="2"/>
    <s v="web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15:13:14"/>
    <d v="2014-12-02T15:13:14"/>
    <b v="0"/>
    <n v="0"/>
    <b v="0"/>
    <s v="technology/web"/>
    <n v="0"/>
    <e v="#DIV/0!"/>
    <x v="2"/>
    <s v="web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06:00:00"/>
    <d v="2015-12-10T17:07:03"/>
    <b v="0"/>
    <n v="5"/>
    <b v="0"/>
    <s v="technology/web"/>
    <n v="1"/>
    <n v="49"/>
    <x v="2"/>
    <s v="web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15:20:12"/>
    <d v="2015-12-02T15:20:12"/>
    <b v="0"/>
    <n v="1"/>
    <b v="0"/>
    <s v="technology/web"/>
    <n v="0.8"/>
    <n v="20"/>
    <x v="2"/>
    <s v="web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d v="2016-02-18T14:09:29"/>
    <d v="2016-01-19T14:09:29"/>
    <b v="0"/>
    <n v="1"/>
    <b v="0"/>
    <s v="technology/web"/>
    <n v="0.16705882352941176"/>
    <n v="142"/>
    <x v="2"/>
    <s v="web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6T22:59:00"/>
    <d v="2015-07-07T14:35:23"/>
    <b v="0"/>
    <n v="2"/>
    <b v="0"/>
    <s v="technology/web"/>
    <n v="0.42399999999999999"/>
    <n v="53"/>
    <x v="2"/>
    <s v="web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3:11:28"/>
    <d v="2015-10-05T12:11:28"/>
    <b v="0"/>
    <n v="0"/>
    <b v="0"/>
    <s v="technology/web"/>
    <n v="0"/>
    <e v="#DIV/0!"/>
    <x v="2"/>
    <s v="web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7T20:12:00"/>
    <d v="2014-11-19T20:12:11"/>
    <b v="0"/>
    <n v="9"/>
    <b v="0"/>
    <s v="technology/web"/>
    <n v="0.38925389253892539"/>
    <n v="38.444444444444443"/>
    <x v="2"/>
    <s v="web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05:38:27"/>
    <d v="2016-09-19T05:38:27"/>
    <b v="0"/>
    <n v="4"/>
    <b v="0"/>
    <s v="technology/web"/>
    <n v="0.7155635062611807"/>
    <n v="20"/>
    <x v="2"/>
    <s v="web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1:37:23"/>
    <d v="2015-05-14T11:37:23"/>
    <b v="0"/>
    <n v="4"/>
    <b v="0"/>
    <s v="technology/web"/>
    <n v="0.43166666666666664"/>
    <n v="64.75"/>
    <x v="2"/>
    <s v="web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05:19:12"/>
    <d v="2015-01-27T06:19:12"/>
    <b v="0"/>
    <n v="1"/>
    <b v="0"/>
    <s v="technology/web"/>
    <n v="1.25E-3"/>
    <n v="1"/>
    <x v="2"/>
    <s v="web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09:08:22"/>
    <d v="2016-03-21T09:08:22"/>
    <b v="0"/>
    <n v="1"/>
    <b v="0"/>
    <s v="technology/web"/>
    <n v="0.2"/>
    <n v="10"/>
    <x v="2"/>
    <s v="web"/>
    <x v="2"/>
    <x v="7"/>
  </r>
  <r>
    <n v="578"/>
    <s v="weBuy Crowdsourced Shopping"/>
    <s v="weBuy trade built on technology and Crowd Sourced Power"/>
    <n v="125000"/>
    <n v="14"/>
    <x v="2"/>
    <s v="GB"/>
    <s v="GBP"/>
    <d v="2015-09-07T08:53:13"/>
    <d v="2015-08-14T08:53:13"/>
    <b v="0"/>
    <n v="7"/>
    <b v="0"/>
    <s v="technology/web"/>
    <n v="1.12E-2"/>
    <n v="2"/>
    <x v="2"/>
    <s v="web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15:27:03"/>
    <d v="2014-11-25T15:27:03"/>
    <b v="0"/>
    <n v="5"/>
    <b v="0"/>
    <s v="technology/web"/>
    <n v="1.4583333333333333"/>
    <n v="35"/>
    <x v="2"/>
    <s v="web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16:47:47"/>
    <d v="2016-08-23T16:47:47"/>
    <b v="0"/>
    <n v="1"/>
    <b v="0"/>
    <s v="technology/web"/>
    <n v="3.3333333333333333E-2"/>
    <n v="1"/>
    <x v="2"/>
    <s v="web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1T19:18:24"/>
    <d v="2015-07-02T19:18:24"/>
    <b v="0"/>
    <n v="0"/>
    <b v="0"/>
    <s v="technology/web"/>
    <n v="0"/>
    <e v="#DIV/0!"/>
    <x v="2"/>
    <s v="web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3:00:00"/>
    <d v="2015-02-20T12:45:19"/>
    <b v="0"/>
    <n v="0"/>
    <b v="0"/>
    <s v="technology/web"/>
    <n v="0"/>
    <e v="#DIV/0!"/>
    <x v="2"/>
    <s v="web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d v="2015-03-19T16:31:27"/>
    <d v="2015-02-17T17:31:27"/>
    <b v="0"/>
    <n v="1"/>
    <b v="0"/>
    <s v="technology/web"/>
    <n v="1.1111111111111112E-2"/>
    <n v="1"/>
    <x v="2"/>
    <s v="web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1:11:56"/>
    <d v="2015-02-14T12:11:56"/>
    <b v="0"/>
    <n v="2"/>
    <b v="0"/>
    <s v="technology/web"/>
    <n v="1"/>
    <n v="5"/>
    <x v="2"/>
    <s v="web"/>
    <x v="0"/>
    <x v="2"/>
  </r>
  <r>
    <n v="585"/>
    <s v="Link Card"/>
    <s v="SAVE UP TO 40% WHEN YOU SPEND!_x000a__x000a_PRE-ORDER YOUR LINK CARD TODAY"/>
    <n v="9000"/>
    <n v="0"/>
    <x v="2"/>
    <s v="GB"/>
    <s v="GBP"/>
    <d v="2015-11-30T19:00:00"/>
    <d v="2015-10-06T04:22:57"/>
    <b v="0"/>
    <n v="0"/>
    <b v="0"/>
    <s v="technology/web"/>
    <n v="0"/>
    <e v="#DIV/0!"/>
    <x v="2"/>
    <s v="web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15:30:07"/>
    <d v="2015-01-16T15:30:07"/>
    <b v="0"/>
    <n v="4"/>
    <b v="0"/>
    <s v="technology/web"/>
    <n v="0.55999999999999994"/>
    <n v="14"/>
    <x v="2"/>
    <s v="web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3:10:33"/>
    <d v="2015-03-17T13:10:33"/>
    <b v="0"/>
    <n v="7"/>
    <b v="0"/>
    <s v="technology/web"/>
    <n v="9.0833333333333339"/>
    <n v="389.28571428571428"/>
    <x v="2"/>
    <s v="web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4:28:06"/>
    <d v="2016-09-18T13:28:06"/>
    <b v="0"/>
    <n v="2"/>
    <b v="0"/>
    <s v="technology/web"/>
    <n v="3.3444444444444441"/>
    <n v="150.5"/>
    <x v="2"/>
    <s v="web"/>
    <x v="2"/>
    <x v="8"/>
  </r>
  <r>
    <n v="589"/>
    <s v="Get Neighborly"/>
    <s v="Services closer than you think..."/>
    <n v="7500"/>
    <n v="1"/>
    <x v="2"/>
    <s v="US"/>
    <s v="USD"/>
    <d v="2015-07-08T09:44:59"/>
    <d v="2015-06-23T09:44:59"/>
    <b v="0"/>
    <n v="1"/>
    <b v="0"/>
    <s v="technology/web"/>
    <n v="1.3333333333333334E-2"/>
    <n v="1"/>
    <x v="2"/>
    <s v="web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08:01:00"/>
    <d v="2016-01-08T08:18:51"/>
    <b v="0"/>
    <n v="9"/>
    <b v="0"/>
    <s v="technology/web"/>
    <n v="4.46"/>
    <n v="24.777777777777779"/>
    <x v="2"/>
    <s v="web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08:02:10"/>
    <d v="2015-06-22T08:02:10"/>
    <b v="0"/>
    <n v="2"/>
    <b v="0"/>
    <s v="technology/web"/>
    <n v="6.0999999999999999E-2"/>
    <n v="30.5"/>
    <x v="2"/>
    <s v="web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0:34:20"/>
    <d v="2014-11-03T00:34:20"/>
    <b v="0"/>
    <n v="1"/>
    <b v="0"/>
    <s v="technology/web"/>
    <n v="3.3333333333333335"/>
    <n v="250"/>
    <x v="2"/>
    <s v="web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0:15:45"/>
    <d v="2015-03-07T11:15:45"/>
    <b v="0"/>
    <n v="7"/>
    <b v="0"/>
    <s v="technology/web"/>
    <n v="23"/>
    <n v="16.428571428571427"/>
    <x v="2"/>
    <s v="web"/>
    <x v="0"/>
    <x v="7"/>
  </r>
  <r>
    <n v="594"/>
    <s v="Unleashed Fitness"/>
    <s v="Creating a fitness site that will change the fitness game forever!"/>
    <n v="25000"/>
    <n v="26"/>
    <x v="2"/>
    <s v="US"/>
    <s v="USD"/>
    <d v="2016-04-16T13:43:26"/>
    <d v="2016-03-17T13:43:26"/>
    <b v="0"/>
    <n v="2"/>
    <b v="0"/>
    <s v="technology/web"/>
    <n v="0.104"/>
    <n v="13"/>
    <x v="2"/>
    <s v="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3T20:40:38"/>
    <d v="2015-03-19T20:40:38"/>
    <b v="0"/>
    <n v="8"/>
    <b v="0"/>
    <s v="technology/web"/>
    <n v="0.42599999999999999"/>
    <n v="53.25"/>
    <x v="2"/>
    <s v="web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16:31:32"/>
    <d v="2016-10-03T16:31:32"/>
    <b v="0"/>
    <n v="2"/>
    <b v="0"/>
    <s v="technology/web"/>
    <n v="0.03"/>
    <n v="3"/>
    <x v="2"/>
    <s v="web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1:00:00"/>
    <d v="2016-06-24T11:55:35"/>
    <b v="0"/>
    <n v="2"/>
    <b v="0"/>
    <s v="technology/web"/>
    <n v="0.26666666666666666"/>
    <n v="10"/>
    <x v="2"/>
    <s v="web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d v="2014-12-04T19:03:01"/>
    <d v="2014-11-04T19:03:01"/>
    <b v="0"/>
    <n v="7"/>
    <b v="0"/>
    <s v="technology/web"/>
    <n v="34"/>
    <n v="121.42857142857143"/>
    <x v="2"/>
    <s v="web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0:16:00"/>
    <d v="2015-02-12T14:30:02"/>
    <b v="0"/>
    <n v="2"/>
    <b v="0"/>
    <s v="technology/web"/>
    <n v="6.2E-2"/>
    <n v="15.5"/>
    <x v="2"/>
    <s v="web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4:09:22"/>
    <d v="2015-03-10T14:09:22"/>
    <b v="0"/>
    <n v="1"/>
    <b v="0"/>
    <s v="technology/web"/>
    <n v="2"/>
    <n v="100"/>
    <x v="2"/>
    <s v="web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15:35:39"/>
    <d v="2014-11-26T15:35:39"/>
    <b v="0"/>
    <n v="6"/>
    <b v="0"/>
    <s v="technology/web"/>
    <n v="1.4000000000000001"/>
    <n v="23.333333333333332"/>
    <x v="2"/>
    <s v="web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4:03:35"/>
    <d v="2015-05-19T14:03:35"/>
    <b v="0"/>
    <n v="0"/>
    <b v="0"/>
    <s v="technology/web"/>
    <n v="0"/>
    <e v="#DIV/0!"/>
    <x v="2"/>
    <s v="web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0:20:23"/>
    <d v="2014-07-15T10:20:23"/>
    <b v="0"/>
    <n v="13"/>
    <b v="0"/>
    <s v="technology/web"/>
    <n v="3.9334666666666664"/>
    <n v="45.386153846153846"/>
    <x v="2"/>
    <s v="web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7T19:50:56"/>
    <d v="2014-07-28T19:50:56"/>
    <b v="0"/>
    <n v="0"/>
    <b v="0"/>
    <s v="technology/web"/>
    <n v="0"/>
    <e v="#DIV/0!"/>
    <x v="2"/>
    <s v="web"/>
    <x v="3"/>
    <x v="3"/>
  </r>
  <r>
    <n v="605"/>
    <s v="Teach Your Parents iPad (Canceled)"/>
    <s v="An iPad support care package for your parents / seniors."/>
    <n v="5000"/>
    <n v="131"/>
    <x v="1"/>
    <s v="US"/>
    <s v="USD"/>
    <d v="2015-08-23T03:35:08"/>
    <d v="2015-07-09T03:35:08"/>
    <b v="0"/>
    <n v="8"/>
    <b v="0"/>
    <s v="technology/web"/>
    <n v="2.62"/>
    <n v="16.375"/>
    <x v="2"/>
    <s v="web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0:00:00"/>
    <d v="2015-04-08T10:36:49"/>
    <b v="0"/>
    <n v="1"/>
    <b v="0"/>
    <s v="technology/web"/>
    <n v="0.2"/>
    <n v="10"/>
    <x v="2"/>
    <s v="web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15:48:56"/>
    <d v="2015-10-23T14:48:56"/>
    <b v="0"/>
    <n v="0"/>
    <b v="0"/>
    <s v="technology/web"/>
    <n v="0"/>
    <e v="#DIV/0!"/>
    <x v="2"/>
    <s v="web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17:06:20"/>
    <d v="2015-05-16T17:06:20"/>
    <b v="0"/>
    <n v="5"/>
    <b v="0"/>
    <s v="technology/web"/>
    <n v="0.97400000000000009"/>
    <n v="292.2"/>
    <x v="2"/>
    <s v="web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8T20:49:04"/>
    <d v="2015-10-29T19:49:04"/>
    <b v="0"/>
    <n v="1"/>
    <b v="0"/>
    <s v="technology/web"/>
    <n v="0.64102564102564097"/>
    <n v="5"/>
    <x v="2"/>
    <s v="web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4:56:26"/>
    <d v="2015-03-23T14:56:26"/>
    <b v="0"/>
    <n v="0"/>
    <b v="0"/>
    <s v="technology/web"/>
    <n v="0"/>
    <e v="#DIV/0!"/>
    <x v="2"/>
    <s v="web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08:27:17"/>
    <d v="2015-11-20T08:27:17"/>
    <b v="0"/>
    <n v="0"/>
    <b v="0"/>
    <s v="technology/web"/>
    <n v="0"/>
    <e v="#DIV/0!"/>
    <x v="2"/>
    <s v="web"/>
    <x v="0"/>
    <x v="4"/>
  </r>
  <r>
    <n v="612"/>
    <s v="Web Streaming 2.0 (Canceled)"/>
    <s v="A Fast and Reliable new Web platform to stream videos from Internet"/>
    <n v="10000"/>
    <n v="0"/>
    <x v="1"/>
    <s v="IT"/>
    <s v="EUR"/>
    <d v="2016-09-01T19:45:46"/>
    <d v="2016-08-02T19:45:46"/>
    <b v="0"/>
    <n v="0"/>
    <b v="0"/>
    <s v="technology/web"/>
    <n v="0"/>
    <e v="#DIV/0!"/>
    <x v="2"/>
    <s v="web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09-30T23:59:00"/>
    <d v="2015-08-31T06:55:20"/>
    <b v="0"/>
    <n v="121"/>
    <b v="0"/>
    <s v="technology/web"/>
    <n v="21.363333333333333"/>
    <n v="105.93388429752066"/>
    <x v="2"/>
    <s v="web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3T20:29:00"/>
    <d v="2016-05-24T20:29:00"/>
    <b v="0"/>
    <n v="0"/>
    <b v="0"/>
    <s v="technology/web"/>
    <n v="0"/>
    <e v="#DIV/0!"/>
    <x v="2"/>
    <s v="web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4T21:55:59"/>
    <d v="2015-08-25T21:55:59"/>
    <b v="0"/>
    <n v="0"/>
    <b v="0"/>
    <s v="technology/web"/>
    <n v="0"/>
    <e v="#DIV/0!"/>
    <x v="2"/>
    <s v="web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4:01:47"/>
    <d v="2017-01-26T04:01:47"/>
    <b v="0"/>
    <n v="0"/>
    <b v="0"/>
    <s v="technology/web"/>
    <n v="0"/>
    <e v="#DIV/0!"/>
    <x v="2"/>
    <s v="web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3:14:03"/>
    <d v="2015-03-24T03:14:03"/>
    <b v="0"/>
    <n v="3"/>
    <b v="0"/>
    <s v="technology/web"/>
    <n v="3"/>
    <n v="20"/>
    <x v="2"/>
    <s v="web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4:26:43"/>
    <d v="2015-11-09T14:26:43"/>
    <b v="0"/>
    <n v="0"/>
    <b v="0"/>
    <s v="technology/web"/>
    <n v="0"/>
    <e v="#DIV/0!"/>
    <x v="2"/>
    <s v="web"/>
    <x v="0"/>
    <x v="4"/>
  </r>
  <r>
    <n v="619"/>
    <s v="Big Data (Canceled)"/>
    <s v="Big Data Sets for researchers interested in improving the quality of life."/>
    <n v="2500000"/>
    <n v="1"/>
    <x v="1"/>
    <s v="US"/>
    <s v="USD"/>
    <d v="2014-11-25T11:36:30"/>
    <d v="2014-09-26T10:36:30"/>
    <b v="0"/>
    <n v="1"/>
    <b v="0"/>
    <s v="technology/web"/>
    <n v="3.9999999999999996E-5"/>
    <n v="1"/>
    <x v="2"/>
    <s v="web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2:12:18"/>
    <d v="2014-07-11T12:12:18"/>
    <b v="0"/>
    <n v="1"/>
    <b v="0"/>
    <s v="technology/web"/>
    <n v="1"/>
    <n v="300"/>
    <x v="2"/>
    <s v="web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18:42:17"/>
    <d v="2016-06-07T18:42:17"/>
    <b v="0"/>
    <n v="3"/>
    <b v="0"/>
    <s v="technology/web"/>
    <n v="1.044"/>
    <n v="87"/>
    <x v="2"/>
    <s v="web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3:35:38"/>
    <d v="2016-06-11T13:35:38"/>
    <b v="0"/>
    <n v="9"/>
    <b v="0"/>
    <s v="technology/web"/>
    <n v="5.6833333333333336"/>
    <n v="37.888888888888886"/>
    <x v="2"/>
    <s v="web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7T19:13:17"/>
    <d v="2015-04-27T19:13:17"/>
    <b v="0"/>
    <n v="0"/>
    <b v="0"/>
    <s v="technology/web"/>
    <n v="0"/>
    <e v="#DIV/0!"/>
    <x v="2"/>
    <s v="web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18:44:01"/>
    <d v="2015-04-14T18:44:01"/>
    <b v="0"/>
    <n v="0"/>
    <b v="0"/>
    <s v="technology/web"/>
    <n v="0"/>
    <e v="#DIV/0!"/>
    <x v="2"/>
    <s v="web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15:29:37"/>
    <d v="2017-02-24T16:29:37"/>
    <b v="0"/>
    <n v="0"/>
    <b v="0"/>
    <s v="technology/web"/>
    <n v="0"/>
    <e v="#DIV/0!"/>
    <x v="2"/>
    <s v="web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08:22:00"/>
    <d v="2015-07-13T08:25:39"/>
    <b v="0"/>
    <n v="39"/>
    <b v="0"/>
    <s v="technology/web"/>
    <n v="17.380000000000003"/>
    <n v="111.41025641025641"/>
    <x v="2"/>
    <s v="web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18:00:00"/>
    <d v="2016-01-15T02:21:51"/>
    <b v="0"/>
    <n v="1"/>
    <b v="0"/>
    <s v="technology/web"/>
    <n v="0.02"/>
    <n v="90"/>
    <x v="2"/>
    <s v="web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1:37:37"/>
    <d v="2014-06-13T11:37:37"/>
    <b v="0"/>
    <n v="0"/>
    <b v="0"/>
    <s v="technology/web"/>
    <n v="0"/>
    <e v="#DIV/0!"/>
    <x v="2"/>
    <s v="web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0:18:28"/>
    <d v="2016-04-14T10:18:28"/>
    <b v="0"/>
    <n v="3"/>
    <b v="0"/>
    <s v="technology/web"/>
    <n v="0.17500000000000002"/>
    <n v="116.66666666666667"/>
    <x v="2"/>
    <s v="web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0:10:00"/>
    <d v="2015-08-07T09:52:01"/>
    <b v="0"/>
    <n v="1"/>
    <b v="0"/>
    <s v="technology/web"/>
    <n v="8.3340278356529712E-2"/>
    <n v="10"/>
    <x v="2"/>
    <s v="web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3:32:09"/>
    <d v="2016-04-29T13:32:09"/>
    <b v="0"/>
    <n v="9"/>
    <b v="0"/>
    <s v="technology/web"/>
    <n v="1.38"/>
    <n v="76.666666666666671"/>
    <x v="2"/>
    <s v="web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1:49:25"/>
    <d v="2015-10-26T10:49:25"/>
    <b v="0"/>
    <n v="0"/>
    <b v="0"/>
    <s v="technology/web"/>
    <n v="0"/>
    <e v="#DIV/0!"/>
    <x v="2"/>
    <s v="web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18:00:00"/>
    <d v="2016-05-17T02:11:02"/>
    <b v="0"/>
    <n v="25"/>
    <b v="0"/>
    <s v="technology/web"/>
    <n v="12.45"/>
    <n v="49.8"/>
    <x v="2"/>
    <s v="web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d v="2015-02-26T17:17:09"/>
    <d v="2015-01-27T17:17:09"/>
    <b v="0"/>
    <n v="1"/>
    <b v="0"/>
    <s v="technology/web"/>
    <n v="0.02"/>
    <n v="1"/>
    <x v="2"/>
    <s v="web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d v="2015-04-11T21:12:42"/>
    <d v="2015-03-12T21:12:42"/>
    <b v="0"/>
    <n v="1"/>
    <b v="0"/>
    <s v="technology/web"/>
    <n v="8.0000000000000002E-3"/>
    <n v="2"/>
    <x v="2"/>
    <s v="web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05:47:00"/>
    <d v="2015-05-07T05:55:50"/>
    <b v="0"/>
    <n v="1"/>
    <b v="0"/>
    <s v="technology/web"/>
    <n v="0.2"/>
    <n v="4"/>
    <x v="2"/>
    <s v="web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18:04:00"/>
    <d v="2017-01-27T18:05:18"/>
    <b v="0"/>
    <n v="0"/>
    <b v="0"/>
    <s v="technology/web"/>
    <n v="0"/>
    <e v="#DIV/0!"/>
    <x v="2"/>
    <s v="web"/>
    <x v="1"/>
    <x v="1"/>
  </r>
  <r>
    <n v="638"/>
    <s v="W (Canceled)"/>
    <s v="O0"/>
    <n v="200000"/>
    <n v="18"/>
    <x v="1"/>
    <s v="DE"/>
    <s v="EUR"/>
    <d v="2017-03-25T08:14:22"/>
    <d v="2017-01-24T09:14:22"/>
    <b v="0"/>
    <n v="6"/>
    <b v="0"/>
    <s v="technology/web"/>
    <n v="9.0000000000000011E-3"/>
    <n v="3"/>
    <x v="2"/>
    <s v="web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d v="2014-10-13T08:59:55"/>
    <d v="2014-08-14T08:59:55"/>
    <b v="0"/>
    <n v="1"/>
    <b v="0"/>
    <s v="technology/web"/>
    <n v="9.9999999999999991E-5"/>
    <n v="1"/>
    <x v="2"/>
    <s v="web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18:00:00"/>
    <d v="2016-11-09T05:05:15"/>
    <b v="0"/>
    <n v="2"/>
    <b v="1"/>
    <s v="technology/wearables"/>
    <n v="144.28571428571428"/>
    <n v="50.5"/>
    <x v="2"/>
    <s v="wearables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08:40:48"/>
    <d v="2015-07-14T08:40:48"/>
    <b v="0"/>
    <n v="315"/>
    <b v="1"/>
    <s v="technology/wearables"/>
    <n v="119.16249999999999"/>
    <n v="151.31746031746033"/>
    <x v="2"/>
    <s v="wearables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0:37:54"/>
    <d v="2015-07-14T10:37:54"/>
    <b v="0"/>
    <n v="2174"/>
    <b v="1"/>
    <s v="technology/wearables"/>
    <n v="1460.4850000000001"/>
    <n v="134.3592456301748"/>
    <x v="2"/>
    <s v="wearables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0:24:35"/>
    <d v="2015-04-06T10:24:35"/>
    <b v="0"/>
    <n v="152"/>
    <b v="1"/>
    <s v="technology/wearables"/>
    <n v="105.80799999999999"/>
    <n v="174.02631578947367"/>
    <x v="2"/>
    <s v="wearables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8T20:00:00"/>
    <d v="2014-09-16T10:58:59"/>
    <b v="0"/>
    <n v="1021"/>
    <b v="1"/>
    <s v="technology/wearables"/>
    <n v="300.11791999999997"/>
    <n v="73.486268364348675"/>
    <x v="2"/>
    <s v="wearables"/>
    <x v="3"/>
    <x v="8"/>
  </r>
  <r>
    <n v="645"/>
    <s v="Carbon Fiber Collar Stays"/>
    <s v="Ever wanted to own something made out of carbon fiber? Now you can!"/>
    <n v="2000"/>
    <n v="5574"/>
    <x v="0"/>
    <s v="US"/>
    <s v="USD"/>
    <d v="2016-08-11T19:37:54"/>
    <d v="2016-07-12T19:37:54"/>
    <b v="0"/>
    <n v="237"/>
    <b v="1"/>
    <s v="technology/wearables"/>
    <n v="278.7"/>
    <n v="23.518987341772153"/>
    <x v="2"/>
    <s v="wearables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15:27:47"/>
    <d v="2014-07-12T15:27:47"/>
    <b v="0"/>
    <n v="27"/>
    <b v="1"/>
    <s v="technology/wearables"/>
    <n v="131.87625"/>
    <n v="39.074444444444445"/>
    <x v="2"/>
    <s v="wearables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2:25:49"/>
    <d v="2016-02-16T13:25:49"/>
    <b v="0"/>
    <n v="17"/>
    <b v="1"/>
    <s v="technology/wearables"/>
    <n v="107.05"/>
    <n v="125.94117647058823"/>
    <x v="2"/>
    <s v="wearables"/>
    <x v="2"/>
    <x v="2"/>
  </r>
  <r>
    <n v="648"/>
    <s v="Audio Jacket"/>
    <s v="Get ready for the next product that you canâ€™t live without"/>
    <n v="35000"/>
    <n v="44388"/>
    <x v="0"/>
    <s v="US"/>
    <s v="USD"/>
    <d v="2014-10-14T11:38:28"/>
    <d v="2014-09-09T11:38:28"/>
    <b v="0"/>
    <n v="27"/>
    <b v="1"/>
    <s v="technology/wearables"/>
    <n v="126.82285714285715"/>
    <n v="1644"/>
    <x v="2"/>
    <s v="wearables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16:53:33"/>
    <d v="2014-08-26T16:53:33"/>
    <b v="0"/>
    <n v="82"/>
    <b v="1"/>
    <s v="technology/wearables"/>
    <n v="139.96"/>
    <n v="42.670731707317074"/>
    <x v="2"/>
    <s v="wearables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8T20:53:04"/>
    <d v="2014-10-19T19:53:04"/>
    <b v="0"/>
    <n v="48"/>
    <b v="1"/>
    <s v="technology/wearables"/>
    <n v="112.4"/>
    <n v="35.125"/>
    <x v="2"/>
    <s v="wearables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2T19:25:11"/>
    <d v="2014-11-12T19:25:11"/>
    <b v="0"/>
    <n v="105"/>
    <b v="1"/>
    <s v="technology/wearables"/>
    <n v="100.52799999999999"/>
    <n v="239.35238095238094"/>
    <x v="2"/>
    <s v="wearables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2:34:10"/>
    <d v="2016-11-01T11:34:10"/>
    <b v="0"/>
    <n v="28"/>
    <b v="1"/>
    <s v="technology/wearables"/>
    <n v="100.46666666666665"/>
    <n v="107.64285714285714"/>
    <x v="2"/>
    <s v="wearables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09:50:40"/>
    <d v="2015-07-14T09:50:40"/>
    <b v="0"/>
    <n v="1107"/>
    <b v="1"/>
    <s v="technology/wearables"/>
    <n v="141.446"/>
    <n v="95.830623306233065"/>
    <x v="2"/>
    <s v="wearables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17:58:33"/>
    <d v="2015-06-08T17:58:33"/>
    <b v="0"/>
    <n v="1013"/>
    <b v="1"/>
    <s v="technology/wearables"/>
    <n v="267.29166666666669"/>
    <n v="31.663376110562684"/>
    <x v="2"/>
    <s v="wearables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16:58:32"/>
    <d v="2015-02-10T17:58:32"/>
    <b v="0"/>
    <n v="274"/>
    <b v="1"/>
    <s v="technology/wearables"/>
    <n v="146.88749999999999"/>
    <n v="42.886861313868614"/>
    <x v="2"/>
    <s v="wearables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3:18:39"/>
    <d v="2016-02-17T14:18:39"/>
    <b v="0"/>
    <n v="87"/>
    <b v="1"/>
    <s v="technology/wearables"/>
    <n v="213.56"/>
    <n v="122.73563218390805"/>
    <x v="2"/>
    <s v="wearables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15:17:52"/>
    <d v="2015-11-23T15:17:52"/>
    <b v="0"/>
    <n v="99"/>
    <b v="1"/>
    <s v="technology/wearables"/>
    <n v="125.69999999999999"/>
    <n v="190.45454545454547"/>
    <x v="2"/>
    <s v="wearables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3:00:00"/>
    <d v="2015-06-23T22:51:29"/>
    <b v="0"/>
    <n v="276"/>
    <b v="1"/>
    <s v="technology/wearables"/>
    <n v="104.46206037108834"/>
    <n v="109.33695652173913"/>
    <x v="2"/>
    <s v="wearables"/>
    <x v="0"/>
    <x v="0"/>
  </r>
  <r>
    <n v="659"/>
    <s v="Lulu Watch Designs - Apple Watch"/>
    <s v="Sync up your lifestyle"/>
    <n v="3000"/>
    <n v="3017"/>
    <x v="0"/>
    <s v="US"/>
    <s v="USD"/>
    <d v="2015-08-23T09:14:55"/>
    <d v="2015-07-24T09:14:55"/>
    <b v="0"/>
    <n v="21"/>
    <b v="1"/>
    <s v="technology/wearables"/>
    <n v="100.56666666666668"/>
    <n v="143.66666666666666"/>
    <x v="2"/>
    <s v="wearables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3:47:59"/>
    <d v="2014-10-10T12:47:59"/>
    <b v="0"/>
    <n v="18"/>
    <b v="0"/>
    <s v="technology/wearables"/>
    <n v="3.0579999999999998"/>
    <n v="84.944444444444443"/>
    <x v="2"/>
    <s v="wearables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0:29:19"/>
    <d v="2016-09-23T10:29:19"/>
    <b v="0"/>
    <n v="9"/>
    <b v="0"/>
    <s v="technology/wearables"/>
    <n v="0.95"/>
    <n v="10.555555555555555"/>
    <x v="2"/>
    <s v="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05:30:47"/>
    <d v="2014-12-17T05:30:47"/>
    <b v="0"/>
    <n v="4"/>
    <b v="0"/>
    <s v="technology/wearables"/>
    <n v="0.4"/>
    <n v="39"/>
    <x v="2"/>
    <s v="wearables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15:14:16"/>
    <d v="2015-06-18T15:14:16"/>
    <b v="0"/>
    <n v="7"/>
    <b v="0"/>
    <s v="technology/wearables"/>
    <n v="0.35000000000000003"/>
    <n v="100"/>
    <x v="2"/>
    <s v="wearables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0:59:35"/>
    <d v="2015-03-14T10:59:35"/>
    <b v="0"/>
    <n v="29"/>
    <b v="0"/>
    <s v="technology/wearables"/>
    <n v="7.5333333333333332"/>
    <n v="31.172413793103448"/>
    <x v="2"/>
    <s v="wearables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2:04:21"/>
    <d v="2016-11-14T12:04:21"/>
    <b v="0"/>
    <n v="12"/>
    <b v="0"/>
    <s v="technology/wearables"/>
    <n v="18.64"/>
    <n v="155.33333333333334"/>
    <x v="2"/>
    <s v="wearables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4:58:18"/>
    <d v="2014-07-18T14:58:18"/>
    <b v="0"/>
    <n v="4"/>
    <b v="0"/>
    <s v="technology/wearables"/>
    <n v="4.0000000000000001E-3"/>
    <n v="2"/>
    <x v="2"/>
    <s v="wearables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3:57:43"/>
    <d v="2016-09-19T03:57:43"/>
    <b v="0"/>
    <n v="28"/>
    <b v="0"/>
    <s v="technology/wearables"/>
    <n v="10.02"/>
    <n v="178.92857142857142"/>
    <x v="2"/>
    <s v="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4:57:02"/>
    <d v="2015-03-27T14:57:02"/>
    <b v="0"/>
    <n v="25"/>
    <b v="0"/>
    <s v="technology/wearables"/>
    <n v="4.5600000000000005"/>
    <n v="27.36"/>
    <x v="2"/>
    <s v="wearables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0:00:58"/>
    <d v="2016-06-06T10:00:58"/>
    <b v="0"/>
    <n v="28"/>
    <b v="0"/>
    <s v="technology/wearables"/>
    <n v="21.5075"/>
    <n v="1536.25"/>
    <x v="2"/>
    <s v="wearables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3:10:00"/>
    <d v="2016-05-16T12:02:00"/>
    <b v="0"/>
    <n v="310"/>
    <b v="0"/>
    <s v="technology/wearables"/>
    <n v="29.276666666666667"/>
    <n v="84.99677419354839"/>
    <x v="2"/>
    <s v="wearables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3T23:00:00"/>
    <d v="2014-12-11T11:37:32"/>
    <b v="0"/>
    <n v="15"/>
    <b v="0"/>
    <s v="technology/wearables"/>
    <n v="39.426666666666662"/>
    <n v="788.5333333333333"/>
    <x v="2"/>
    <s v="wearables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4-12-31T23:59:00"/>
    <d v="2014-12-01T00:16:04"/>
    <b v="0"/>
    <n v="215"/>
    <b v="0"/>
    <s v="technology/wearables"/>
    <n v="21.628"/>
    <n v="50.29767441860465"/>
    <x v="2"/>
    <s v="wearables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15:10:17"/>
    <d v="2014-07-18T15:10:17"/>
    <b v="0"/>
    <n v="3"/>
    <b v="0"/>
    <s v="technology/wearables"/>
    <n v="0.20500000000000002"/>
    <n v="68.333333333333329"/>
    <x v="2"/>
    <s v="wearables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1T21:47:07"/>
    <d v="2014-06-12T21:47:07"/>
    <b v="0"/>
    <n v="2"/>
    <b v="0"/>
    <s v="technology/wearables"/>
    <n v="0.03"/>
    <n v="7.5"/>
    <x v="2"/>
    <s v="wearables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1:59:00"/>
    <d v="2014-12-02T17:20:04"/>
    <b v="0"/>
    <n v="26"/>
    <b v="0"/>
    <s v="technology/wearables"/>
    <n v="14.85"/>
    <n v="34.269230769230766"/>
    <x v="2"/>
    <s v="wearables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3:26:21"/>
    <d v="2015-01-08T13:26:21"/>
    <b v="0"/>
    <n v="24"/>
    <b v="0"/>
    <s v="technology/wearables"/>
    <n v="1.4710000000000001"/>
    <n v="61.291666666666664"/>
    <x v="2"/>
    <s v="wearables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4:41:35"/>
    <d v="2016-05-14T04:41:35"/>
    <b v="0"/>
    <n v="96"/>
    <b v="0"/>
    <s v="technology/wearables"/>
    <n v="25.584"/>
    <n v="133.25"/>
    <x v="2"/>
    <s v="wearables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4:02:18"/>
    <d v="2016-04-21T04:02:18"/>
    <b v="0"/>
    <n v="17"/>
    <b v="0"/>
    <s v="technology/wearables"/>
    <n v="3.8206896551724134"/>
    <n v="65.17647058823529"/>
    <x v="2"/>
    <s v="wearables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1:41:49"/>
    <d v="2016-07-05T11:41:49"/>
    <b v="0"/>
    <n v="94"/>
    <b v="0"/>
    <s v="technology/wearables"/>
    <n v="15.485964912280703"/>
    <n v="93.90425531914893"/>
    <x v="2"/>
    <s v="wearables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07:02:11"/>
    <d v="2014-08-13T07:02:11"/>
    <b v="0"/>
    <n v="129"/>
    <b v="0"/>
    <s v="technology/wearables"/>
    <n v="25.912000000000003"/>
    <n v="150.65116279069767"/>
    <x v="2"/>
    <s v="wearables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4:20:04"/>
    <d v="2016-09-26T14:20:04"/>
    <b v="0"/>
    <n v="1"/>
    <b v="0"/>
    <s v="technology/wearables"/>
    <n v="0.04"/>
    <n v="1"/>
    <x v="2"/>
    <s v="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2:22:02"/>
    <d v="2017-02-12T13:22:02"/>
    <b v="0"/>
    <n v="4"/>
    <b v="0"/>
    <s v="technology/wearables"/>
    <n v="0.106"/>
    <n v="13.25"/>
    <x v="2"/>
    <s v="wearables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16:36:04"/>
    <d v="2016-09-21T16:36:04"/>
    <b v="0"/>
    <n v="3"/>
    <b v="0"/>
    <s v="technology/wearables"/>
    <n v="0.85142857142857142"/>
    <n v="99.333333333333329"/>
    <x v="2"/>
    <s v="wearables"/>
    <x v="2"/>
    <x v="8"/>
  </r>
  <r>
    <n v="684"/>
    <s v="Arcus Motion Analyzer | The Versatile Smart Ring"/>
    <s v="Arcus gives your fingers super powers."/>
    <n v="320000"/>
    <n v="23948"/>
    <x v="2"/>
    <s v="US"/>
    <s v="USD"/>
    <d v="2014-07-24T22:00:00"/>
    <d v="2014-06-19T06:21:31"/>
    <b v="0"/>
    <n v="135"/>
    <b v="0"/>
    <s v="technology/wearables"/>
    <n v="7.4837500000000006"/>
    <n v="177.39259259259259"/>
    <x v="2"/>
    <s v="wearables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15:47:52"/>
    <d v="2014-11-28T15:47:52"/>
    <b v="0"/>
    <n v="10"/>
    <b v="0"/>
    <s v="technology/wearables"/>
    <n v="27.650000000000002"/>
    <n v="55.3"/>
    <x v="2"/>
    <s v="wearables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1:09:30"/>
    <d v="2015-07-04T11:09:30"/>
    <b v="0"/>
    <n v="0"/>
    <b v="0"/>
    <s v="technology/wearables"/>
    <n v="0"/>
    <e v="#DIV/0!"/>
    <x v="2"/>
    <s v="wearables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3:00:53"/>
    <d v="2016-12-07T13:00:53"/>
    <b v="0"/>
    <n v="6"/>
    <b v="0"/>
    <s v="technology/wearables"/>
    <n v="3.55"/>
    <n v="591.66666666666663"/>
    <x v="2"/>
    <s v="wearables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4T21:30:53"/>
    <d v="2015-09-14T21:30:53"/>
    <b v="0"/>
    <n v="36"/>
    <b v="0"/>
    <s v="technology/wearables"/>
    <n v="72.989999999999995"/>
    <n v="405.5"/>
    <x v="2"/>
    <s v="wearables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7T23:59:00"/>
    <d v="2016-11-01T11:01:37"/>
    <b v="0"/>
    <n v="336"/>
    <b v="0"/>
    <s v="technology/wearables"/>
    <n v="57.648750000000007"/>
    <n v="343.14732142857144"/>
    <x v="2"/>
    <s v="wearables"/>
    <x v="2"/>
    <x v="4"/>
  </r>
  <r>
    <n v="690"/>
    <s v="BLOXSHIELD"/>
    <s v="A radiation shield for your fitness tracker, smartwatch or other wearable smart device"/>
    <n v="20000"/>
    <n v="2468"/>
    <x v="2"/>
    <s v="US"/>
    <s v="USD"/>
    <d v="2016-09-09T01:00:00"/>
    <d v="2016-07-28T10:14:01"/>
    <b v="0"/>
    <n v="34"/>
    <b v="0"/>
    <s v="technology/wearables"/>
    <n v="12.34"/>
    <n v="72.588235294117652"/>
    <x v="2"/>
    <s v="wearables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6-30T19:40:46"/>
    <d v="2015-06-02T19:40:46"/>
    <b v="0"/>
    <n v="10"/>
    <b v="0"/>
    <s v="technology/wearables"/>
    <n v="0.52"/>
    <n v="26"/>
    <x v="2"/>
    <s v="wearables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4:01:03"/>
    <d v="2016-11-22T04:01:03"/>
    <b v="0"/>
    <n v="201"/>
    <b v="0"/>
    <s v="technology/wearables"/>
    <n v="6.5299999999999994"/>
    <n v="6.4975124378109452"/>
    <x v="2"/>
    <s v="wearables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4:23:47"/>
    <d v="2015-03-31T14:23:47"/>
    <b v="0"/>
    <n v="296"/>
    <b v="0"/>
    <s v="technology/wearables"/>
    <n v="35.338000000000001"/>
    <n v="119.38513513513513"/>
    <x v="2"/>
    <s v="wearables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0:55:59"/>
    <d v="2017-01-02T10:55:59"/>
    <b v="0"/>
    <n v="7"/>
    <b v="0"/>
    <s v="technology/wearables"/>
    <n v="0.39333333333333331"/>
    <n v="84.285714285714292"/>
    <x v="2"/>
    <s v="wearables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07:30:20"/>
    <d v="2014-10-01T07:30:20"/>
    <b v="0"/>
    <n v="7"/>
    <b v="0"/>
    <s v="technology/wearables"/>
    <n v="1.06"/>
    <n v="90.857142857142861"/>
    <x v="2"/>
    <s v="wearables"/>
    <x v="3"/>
    <x v="9"/>
  </r>
  <r>
    <n v="696"/>
    <s v="trustee"/>
    <s v="Show your fidelity by wearing the Trustee rings! Show where you are (at)!"/>
    <n v="175000"/>
    <n v="1"/>
    <x v="2"/>
    <s v="NL"/>
    <s v="EUR"/>
    <d v="2014-07-25T17:15:02"/>
    <d v="2014-06-25T17:15:02"/>
    <b v="0"/>
    <n v="1"/>
    <b v="0"/>
    <s v="technology/wearables"/>
    <n v="5.7142857142857147E-4"/>
    <n v="1"/>
    <x v="2"/>
    <s v="wearables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07:33:09"/>
    <d v="2016-01-19T07:33:09"/>
    <b v="0"/>
    <n v="114"/>
    <b v="0"/>
    <s v="technology/wearables"/>
    <n v="46.379999999999995"/>
    <n v="20.342105263157894"/>
    <x v="2"/>
    <s v="wearables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7T21:00:00"/>
    <d v="2014-08-15T17:20:45"/>
    <b v="0"/>
    <n v="29"/>
    <b v="0"/>
    <s v="technology/wearables"/>
    <n v="15.39"/>
    <n v="530.68965517241384"/>
    <x v="2"/>
    <s v="wearables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1:00:00"/>
    <d v="2013-10-16T06:39:08"/>
    <b v="0"/>
    <n v="890"/>
    <b v="0"/>
    <s v="technology/wearables"/>
    <n v="82.422107692307705"/>
    <n v="120.39184269662923"/>
    <x v="2"/>
    <s v="wearables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1:31:21"/>
    <d v="2016-12-11T11:31:21"/>
    <b v="0"/>
    <n v="31"/>
    <b v="0"/>
    <s v="technology/wearables"/>
    <n v="2.6866666666666665"/>
    <n v="13"/>
    <x v="2"/>
    <s v="wearables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0:54:40"/>
    <d v="2014-06-23T10:54:40"/>
    <b v="0"/>
    <n v="21"/>
    <b v="0"/>
    <s v="technology/wearables"/>
    <n v="26.6"/>
    <n v="291.33333333333331"/>
    <x v="2"/>
    <s v="wearables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3:26:27"/>
    <d v="2016-10-25T12:26:27"/>
    <b v="0"/>
    <n v="37"/>
    <b v="0"/>
    <s v="technology/wearables"/>
    <n v="30.813400000000001"/>
    <n v="124.9191891891892"/>
    <x v="2"/>
    <s v="wearables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18:32:00"/>
    <d v="2016-12-07T17:49:09"/>
    <b v="0"/>
    <n v="7"/>
    <b v="0"/>
    <s v="technology/wearables"/>
    <n v="5.58"/>
    <n v="119.57142857142857"/>
    <x v="2"/>
    <s v="wearables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19T23:37:48"/>
    <d v="2016-12-21T23:37:48"/>
    <b v="0"/>
    <n v="4"/>
    <b v="0"/>
    <s v="technology/wearables"/>
    <n v="0.87454545454545463"/>
    <n v="120.25"/>
    <x v="2"/>
    <s v="wearables"/>
    <x v="2"/>
    <x v="11"/>
  </r>
  <r>
    <n v="705"/>
    <s v="SomnoScope"/>
    <s v="The closest thing ever to the Holy Grail of wearables technology"/>
    <n v="100000"/>
    <n v="977"/>
    <x v="2"/>
    <s v="NL"/>
    <s v="EUR"/>
    <d v="2017-01-21T06:47:58"/>
    <d v="2016-12-22T06:47:58"/>
    <b v="0"/>
    <n v="5"/>
    <b v="0"/>
    <s v="technology/wearables"/>
    <n v="0.97699999999999987"/>
    <n v="195.4"/>
    <x v="2"/>
    <s v="wearables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3:39:00"/>
    <d v="2016-11-02T18:53:03"/>
    <b v="0"/>
    <n v="0"/>
    <b v="0"/>
    <s v="technology/wearables"/>
    <n v="0"/>
    <e v="#DIV/0!"/>
    <x v="2"/>
    <s v="wearables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0:55:27"/>
    <d v="2016-11-22T10:55:27"/>
    <b v="0"/>
    <n v="456"/>
    <b v="0"/>
    <s v="technology/wearables"/>
    <n v="78.927352941176466"/>
    <n v="117.69868421052631"/>
    <x v="2"/>
    <s v="wearables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08:56:40"/>
    <d v="2014-07-15T08:56:40"/>
    <b v="0"/>
    <n v="369"/>
    <b v="0"/>
    <s v="technology/wearables"/>
    <n v="22.092500000000001"/>
    <n v="23.948509485094849"/>
    <x v="2"/>
    <s v="wearables"/>
    <x v="3"/>
    <x v="3"/>
  </r>
  <r>
    <n v="709"/>
    <s v="lumiglove"/>
    <s v="A &quot;handheld&quot; light, which eases the way you illuminate objects and/or paths."/>
    <n v="15000"/>
    <n v="61"/>
    <x v="2"/>
    <s v="US"/>
    <s v="USD"/>
    <d v="2014-12-04T19:59:19"/>
    <d v="2014-11-04T19:59:19"/>
    <b v="0"/>
    <n v="2"/>
    <b v="0"/>
    <s v="technology/wearables"/>
    <n v="0.40666666666666662"/>
    <n v="30.5"/>
    <x v="2"/>
    <s v="wearables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d v="2014-08-19T19:44:00"/>
    <d v="2014-07-17T18:38:22"/>
    <b v="0"/>
    <n v="0"/>
    <b v="0"/>
    <s v="technology/wearables"/>
    <n v="0"/>
    <e v="#DIV/0!"/>
    <x v="2"/>
    <s v="wearables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07:01:08"/>
    <d v="2016-11-04T06:01:08"/>
    <b v="0"/>
    <n v="338"/>
    <b v="0"/>
    <s v="technology/wearables"/>
    <n v="33.790999999999997"/>
    <n v="99.973372781065095"/>
    <x v="2"/>
    <s v="wearables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1:20:32"/>
    <d v="2016-01-15T11:20:32"/>
    <b v="0"/>
    <n v="4"/>
    <b v="0"/>
    <s v="technology/wearables"/>
    <n v="0.21649484536082475"/>
    <n v="26.25"/>
    <x v="2"/>
    <s v="wearables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07:42:12"/>
    <d v="2016-05-06T07:42:12"/>
    <b v="0"/>
    <n v="1"/>
    <b v="0"/>
    <s v="technology/wearables"/>
    <n v="0.79600000000000004"/>
    <n v="199"/>
    <x v="2"/>
    <s v="wearables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3:54:42"/>
    <d v="2016-12-30T13:54:42"/>
    <b v="0"/>
    <n v="28"/>
    <b v="0"/>
    <s v="technology/wearables"/>
    <n v="14.993333333333334"/>
    <n v="80.321428571428569"/>
    <x v="2"/>
    <s v="wearables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4T22:10:40"/>
    <d v="2015-09-25T21:10:40"/>
    <b v="0"/>
    <n v="12"/>
    <b v="0"/>
    <s v="technology/wearables"/>
    <n v="5.0509090909090908"/>
    <n v="115.75"/>
    <x v="2"/>
    <s v="wearables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1-30T19:00:00"/>
    <d v="2014-10-28T10:48:27"/>
    <b v="0"/>
    <n v="16"/>
    <b v="0"/>
    <s v="technology/wearables"/>
    <n v="10.214285714285715"/>
    <n v="44.6875"/>
    <x v="2"/>
    <s v="wearables"/>
    <x v="3"/>
    <x v="9"/>
  </r>
  <r>
    <n v="717"/>
    <s v="cool air belt"/>
    <s v="Cool air flowing under clothing keeps you cool."/>
    <n v="100000"/>
    <n v="305"/>
    <x v="2"/>
    <s v="US"/>
    <s v="USD"/>
    <d v="2014-09-05T15:30:02"/>
    <d v="2014-08-06T15:30:02"/>
    <b v="0"/>
    <n v="4"/>
    <b v="0"/>
    <s v="technology/wearables"/>
    <n v="0.30499999999999999"/>
    <n v="76.25"/>
    <x v="2"/>
    <s v="wearables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0:59:00"/>
    <d v="2017-01-17T15:17:27"/>
    <b v="0"/>
    <n v="4"/>
    <b v="0"/>
    <s v="technology/wearables"/>
    <n v="0.75"/>
    <n v="22.5"/>
    <x v="2"/>
    <s v="wearables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2T19:57:56"/>
    <d v="2016-02-08T19:57:56"/>
    <b v="0"/>
    <n v="10"/>
    <b v="0"/>
    <s v="technology/wearables"/>
    <n v="1.2933333333333332"/>
    <n v="19.399999999999999"/>
    <x v="2"/>
    <s v="wearables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0:34:51"/>
    <d v="2012-01-01T10:34:51"/>
    <b v="0"/>
    <n v="41"/>
    <b v="1"/>
    <s v="publishing/nonfiction"/>
    <n v="143.94736842105263"/>
    <n v="66.707317073170728"/>
    <x v="3"/>
    <s v="nonfiction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08:43:27"/>
    <d v="2014-06-17T08:43:27"/>
    <b v="0"/>
    <n v="119"/>
    <b v="1"/>
    <s v="publishing/nonfiction"/>
    <n v="122.10975609756099"/>
    <n v="84.142857142857139"/>
    <x v="3"/>
    <s v="nonfiction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3:19:38"/>
    <d v="2012-03-09T14:19:38"/>
    <b v="0"/>
    <n v="153"/>
    <b v="1"/>
    <s v="publishing/nonfiction"/>
    <n v="132.024"/>
    <n v="215.72549019607843"/>
    <x v="3"/>
    <s v="nonfiction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29T22:59:00"/>
    <d v="2015-06-29T14:35:49"/>
    <b v="0"/>
    <n v="100"/>
    <b v="1"/>
    <s v="publishing/nonfiction"/>
    <n v="109.38000000000001"/>
    <n v="54.69"/>
    <x v="3"/>
    <s v="nonfiction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0:19:23"/>
    <d v="2011-05-31T10:19:23"/>
    <b v="0"/>
    <n v="143"/>
    <b v="1"/>
    <s v="publishing/nonfiction"/>
    <n v="105.47157142857144"/>
    <n v="51.62944055944056"/>
    <x v="3"/>
    <s v="nonfiction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0:01:52"/>
    <d v="2015-11-13T10:01:52"/>
    <b v="0"/>
    <n v="140"/>
    <b v="1"/>
    <s v="publishing/nonfiction"/>
    <n v="100.35000000000001"/>
    <n v="143.35714285714286"/>
    <x v="3"/>
    <s v="nonfiction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1T20:01:27"/>
    <d v="2013-03-12T20:01:27"/>
    <b v="0"/>
    <n v="35"/>
    <b v="1"/>
    <s v="publishing/nonfiction"/>
    <n v="101.4"/>
    <n v="72.428571428571431"/>
    <x v="3"/>
    <s v="nonfiction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16:20:00"/>
    <d v="2012-12-03T19:29:09"/>
    <b v="0"/>
    <n v="149"/>
    <b v="1"/>
    <s v="publishing/nonfiction"/>
    <n v="155.51428571428571"/>
    <n v="36.530201342281877"/>
    <x v="3"/>
    <s v="nonfiction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15:05:57"/>
    <d v="2011-07-07T15:05:57"/>
    <b v="0"/>
    <n v="130"/>
    <b v="1"/>
    <s v="publishing/nonfiction"/>
    <n v="105.566"/>
    <n v="60.903461538461535"/>
    <x v="3"/>
    <s v="nonfiction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8T23:27:41"/>
    <d v="2012-07-20T23:27:41"/>
    <b v="0"/>
    <n v="120"/>
    <b v="1"/>
    <s v="publishing/nonfiction"/>
    <n v="130.65"/>
    <n v="43.55"/>
    <x v="3"/>
    <s v="nonfiction"/>
    <x v="5"/>
    <x v="3"/>
  </r>
  <r>
    <n v="730"/>
    <s v="Encyclopedia of Surfing"/>
    <s v="A Massive but Cheerful Online Digital Archive of Surfing"/>
    <n v="20000"/>
    <n v="26438"/>
    <x v="0"/>
    <s v="US"/>
    <s v="USD"/>
    <d v="2011-12-07T12:53:11"/>
    <d v="2011-11-07T12:53:11"/>
    <b v="0"/>
    <n v="265"/>
    <b v="1"/>
    <s v="publishing/nonfiction"/>
    <n v="132.19"/>
    <n v="99.766037735849054"/>
    <x v="3"/>
    <s v="nonfiction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1:00:00"/>
    <d v="2011-12-02T14:05:47"/>
    <b v="0"/>
    <n v="71"/>
    <b v="1"/>
    <s v="publishing/nonfiction"/>
    <n v="126"/>
    <n v="88.732394366197184"/>
    <x v="3"/>
    <s v="nonfiction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05:11:01"/>
    <d v="2013-07-31T05:11:01"/>
    <b v="0"/>
    <n v="13"/>
    <b v="1"/>
    <s v="publishing/nonfiction"/>
    <n v="160"/>
    <n v="4.9230769230769234"/>
    <x v="3"/>
    <s v="nonfiction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05:04:52"/>
    <d v="2013-11-20T05:04:52"/>
    <b v="0"/>
    <n v="169"/>
    <b v="1"/>
    <s v="publishing/nonfiction"/>
    <n v="120.48"/>
    <n v="17.822485207100591"/>
    <x v="3"/>
    <s v="nonfiction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d v="2015-05-09T00:00:00"/>
    <d v="2015-04-07T22:57:00"/>
    <b v="0"/>
    <n v="57"/>
    <b v="1"/>
    <s v="publishing/nonfiction"/>
    <n v="125.52941176470588"/>
    <n v="187.19298245614036"/>
    <x v="3"/>
    <s v="nonfiction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3T19:39:00"/>
    <d v="2014-11-02T19:42:26"/>
    <b v="0"/>
    <n v="229"/>
    <b v="1"/>
    <s v="publishing/nonfiction"/>
    <n v="114.40638297872341"/>
    <n v="234.80786026200875"/>
    <x v="3"/>
    <s v="nonfiction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0T23:59:00"/>
    <d v="2013-11-01T12:37:20"/>
    <b v="0"/>
    <n v="108"/>
    <b v="1"/>
    <s v="publishing/nonfiction"/>
    <n v="315.13888888888891"/>
    <n v="105.04629629629629"/>
    <x v="3"/>
    <s v="nonfiction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15:00:00"/>
    <d v="2014-01-28T01:36:27"/>
    <b v="0"/>
    <n v="108"/>
    <b v="1"/>
    <s v="publishing/nonfiction"/>
    <n v="122.39999999999999"/>
    <n v="56.666666666666664"/>
    <x v="3"/>
    <s v="nonfiction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1-30T23:59:00"/>
    <d v="2014-10-31T09:29:54"/>
    <b v="0"/>
    <n v="41"/>
    <b v="1"/>
    <s v="publishing/nonfiction"/>
    <n v="106.73333333333332"/>
    <n v="39.048780487804876"/>
    <x v="3"/>
    <s v="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07:03:49"/>
    <d v="2014-07-09T07:03:49"/>
    <b v="0"/>
    <n v="139"/>
    <b v="1"/>
    <s v="publishing/nonfiction"/>
    <n v="158.33333333333331"/>
    <n v="68.345323741007192"/>
    <x v="3"/>
    <s v="nonfiction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0T22:31:22"/>
    <d v="2015-06-06T22:31:22"/>
    <b v="0"/>
    <n v="19"/>
    <b v="1"/>
    <s v="publishing/nonfiction"/>
    <n v="107.4"/>
    <n v="169.57894736842104"/>
    <x v="3"/>
    <s v="nonfiction"/>
    <x v="0"/>
    <x v="0"/>
  </r>
  <r>
    <n v="741"/>
    <s v="reVILNA: the vilna ghetto project"/>
    <s v="A revolutionary digital mapping project of the Vilna Ghetto"/>
    <n v="13000"/>
    <n v="13293.8"/>
    <x v="0"/>
    <s v="US"/>
    <s v="USD"/>
    <d v="2013-06-11T10:33:26"/>
    <d v="2013-05-07T10:33:26"/>
    <b v="0"/>
    <n v="94"/>
    <b v="1"/>
    <s v="publishing/nonfiction"/>
    <n v="102.25999999999999"/>
    <n v="141.42340425531913"/>
    <x v="3"/>
    <s v="nonfiction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16:01:52"/>
    <d v="2014-02-19T17:01:52"/>
    <b v="0"/>
    <n v="23"/>
    <b v="1"/>
    <s v="publishing/nonfiction"/>
    <n v="110.71428571428572"/>
    <n v="67.391304347826093"/>
    <x v="3"/>
    <s v="nonfiction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16:00:00"/>
    <d v="2012-03-22T12:01:25"/>
    <b v="0"/>
    <n v="15"/>
    <b v="1"/>
    <s v="publishing/nonfiction"/>
    <n v="148"/>
    <n v="54.266666666666666"/>
    <x v="3"/>
    <s v="nonfiction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17:58:23"/>
    <d v="2012-11-13T17:58:23"/>
    <b v="0"/>
    <n v="62"/>
    <b v="1"/>
    <s v="publishing/nonfiction"/>
    <n v="102.32000000000001"/>
    <n v="82.516129032258064"/>
    <x v="3"/>
    <s v="nonfiction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08:44:05"/>
    <d v="2013-04-03T08:44:05"/>
    <b v="0"/>
    <n v="74"/>
    <b v="1"/>
    <s v="publishing/nonfiction"/>
    <n v="179.09909909909908"/>
    <n v="53.729729729729726"/>
    <x v="3"/>
    <s v="nonfiction"/>
    <x v="4"/>
    <x v="6"/>
  </r>
  <r>
    <n v="746"/>
    <s v="Attention: People With Body Parts"/>
    <s v="This is a book of letters. Letters to our body parts."/>
    <n v="2987"/>
    <n v="3318"/>
    <x v="0"/>
    <s v="US"/>
    <s v="USD"/>
    <d v="2012-09-22T22:59:00"/>
    <d v="2012-09-04T20:01:49"/>
    <b v="0"/>
    <n v="97"/>
    <b v="1"/>
    <s v="publishing/nonfiction"/>
    <n v="111.08135252761969"/>
    <n v="34.206185567010309"/>
    <x v="3"/>
    <s v="nonfiction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05:54:00"/>
    <d v="2014-12-15T08:10:19"/>
    <b v="0"/>
    <n v="55"/>
    <b v="1"/>
    <s v="publishing/nonfiction"/>
    <n v="100.04285714285714"/>
    <n v="127.32727272727273"/>
    <x v="3"/>
    <s v="nonfiction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15:19:26"/>
    <d v="2014-07-11T15:19:26"/>
    <b v="0"/>
    <n v="44"/>
    <b v="1"/>
    <s v="publishing/nonfiction"/>
    <n v="100.25"/>
    <n v="45.56818181818182"/>
    <x v="3"/>
    <s v="nonfiction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17:35:30"/>
    <d v="2016-12-29T17:35:30"/>
    <b v="0"/>
    <n v="110"/>
    <b v="1"/>
    <s v="publishing/nonfiction"/>
    <n v="105.56"/>
    <n v="95.963636363636368"/>
    <x v="3"/>
    <s v="nonfiction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16:04:32"/>
    <d v="2013-01-25T16:04:32"/>
    <b v="0"/>
    <n v="59"/>
    <b v="1"/>
    <s v="publishing/nonfiction"/>
    <n v="102.58775877587757"/>
    <n v="77.271186440677965"/>
    <x v="3"/>
    <s v="nonfiction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0:07:55"/>
    <d v="2011-06-19T10:07:55"/>
    <b v="0"/>
    <n v="62"/>
    <b v="1"/>
    <s v="publishing/nonfiction"/>
    <n v="118.5"/>
    <n v="57.338709677419352"/>
    <x v="3"/>
    <s v="nonfiction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06:00:00"/>
    <d v="2016-09-26T05:06:57"/>
    <b v="0"/>
    <n v="105"/>
    <b v="1"/>
    <s v="publishing/nonfiction"/>
    <n v="111.7"/>
    <n v="53.19047619047619"/>
    <x v="3"/>
    <s v="nonfiction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09:09:51"/>
    <d v="2015-01-15T09:09:51"/>
    <b v="0"/>
    <n v="26"/>
    <b v="1"/>
    <s v="publishing/nonfiction"/>
    <n v="128"/>
    <n v="492.30769230769232"/>
    <x v="3"/>
    <s v="nonfiction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2:58:41"/>
    <d v="2012-12-06T12:58:41"/>
    <b v="0"/>
    <n v="49"/>
    <b v="1"/>
    <s v="publishing/nonfiction"/>
    <n v="103.75000000000001"/>
    <n v="42.346938775510203"/>
    <x v="3"/>
    <s v="nonfiction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19T19:41:00"/>
    <d v="2013-04-19T09:31:17"/>
    <b v="0"/>
    <n v="68"/>
    <b v="1"/>
    <s v="publishing/nonfiction"/>
    <n v="101.9076"/>
    <n v="37.466029411764708"/>
    <x v="3"/>
    <s v="nonfiction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2:24:19"/>
    <d v="2011-02-16T13:24:19"/>
    <b v="0"/>
    <n v="22"/>
    <b v="1"/>
    <s v="publishing/nonfiction"/>
    <n v="117.71428571428571"/>
    <n v="37.454545454545453"/>
    <x v="3"/>
    <s v="nonfiction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5T20:18:34"/>
    <d v="2012-11-21T20:18:34"/>
    <b v="0"/>
    <n v="18"/>
    <b v="1"/>
    <s v="publishing/nonfiction"/>
    <n v="238"/>
    <n v="33.055555555555557"/>
    <x v="3"/>
    <s v="nonfiction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d v="2010-10-08T15:04:28"/>
    <d v="2010-09-08T15:04:28"/>
    <b v="0"/>
    <n v="19"/>
    <b v="1"/>
    <s v="publishing/nonfiction"/>
    <n v="102"/>
    <n v="134.21052631578948"/>
    <x v="3"/>
    <s v="nonfiction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2:55:39"/>
    <d v="2014-05-30T02:55:39"/>
    <b v="0"/>
    <n v="99"/>
    <b v="1"/>
    <s v="publishing/nonfiction"/>
    <n v="101.92000000000002"/>
    <n v="51.474747474747474"/>
    <x v="3"/>
    <s v="nonfiction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4:20:13"/>
    <d v="2016-10-27T13:20:13"/>
    <b v="0"/>
    <n v="0"/>
    <b v="0"/>
    <s v="publishing/fiction"/>
    <n v="0"/>
    <e v="#DIV/0!"/>
    <x v="3"/>
    <s v="fiction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3:02:06"/>
    <d v="2014-01-03T13:02:06"/>
    <b v="0"/>
    <n v="6"/>
    <b v="0"/>
    <s v="publishing/fiction"/>
    <n v="4.7"/>
    <n v="39.166666666666664"/>
    <x v="3"/>
    <s v="fiction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1:00:00"/>
    <d v="2016-11-16T15:36:10"/>
    <b v="0"/>
    <n v="0"/>
    <b v="0"/>
    <s v="publishing/fiction"/>
    <n v="0"/>
    <e v="#DIV/0!"/>
    <x v="3"/>
    <s v="fiction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05:43:28"/>
    <d v="2013-07-16T05:43:28"/>
    <b v="0"/>
    <n v="1"/>
    <b v="0"/>
    <s v="publishing/fiction"/>
    <n v="0.11655011655011654"/>
    <n v="5"/>
    <x v="3"/>
    <s v="fiction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09T23:09:21"/>
    <d v="2015-08-10T23:09:21"/>
    <b v="0"/>
    <n v="0"/>
    <b v="0"/>
    <s v="publishing/fiction"/>
    <n v="0"/>
    <e v="#DIV/0!"/>
    <x v="3"/>
    <s v="fiction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08:01:24"/>
    <d v="2014-09-19T08:01:24"/>
    <b v="0"/>
    <n v="44"/>
    <b v="0"/>
    <s v="publishing/fiction"/>
    <n v="36.014285714285712"/>
    <n v="57.295454545454547"/>
    <x v="3"/>
    <s v="fiction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3:48:03"/>
    <d v="2015-01-17T13:48:03"/>
    <b v="0"/>
    <n v="0"/>
    <b v="0"/>
    <s v="publishing/fiction"/>
    <n v="0"/>
    <e v="#DIV/0!"/>
    <x v="3"/>
    <s v="fiction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0T22:26:50"/>
    <d v="2015-04-20T22:26:50"/>
    <b v="0"/>
    <n v="3"/>
    <b v="0"/>
    <s v="publishing/fiction"/>
    <n v="3.54"/>
    <n v="59"/>
    <x v="3"/>
    <s v="fiction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5T23:58:10"/>
    <d v="2013-11-15T23:58:10"/>
    <b v="0"/>
    <n v="0"/>
    <b v="0"/>
    <s v="publishing/fiction"/>
    <n v="0"/>
    <e v="#DIV/0!"/>
    <x v="3"/>
    <s v="fiction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18:54:54"/>
    <d v="2013-11-26T18:54:54"/>
    <b v="0"/>
    <n v="52"/>
    <b v="0"/>
    <s v="publishing/fiction"/>
    <n v="41.4"/>
    <n v="31.846153846153847"/>
    <x v="3"/>
    <s v="fiction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18:59:29"/>
    <d v="2013-01-15T18:59:29"/>
    <b v="0"/>
    <n v="0"/>
    <b v="0"/>
    <s v="publishing/fiction"/>
    <n v="0"/>
    <e v="#DIV/0!"/>
    <x v="3"/>
    <s v="fiction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4:46:42"/>
    <d v="2015-12-11T14:46:42"/>
    <b v="0"/>
    <n v="1"/>
    <b v="0"/>
    <s v="publishing/fiction"/>
    <n v="2.6315789473684209E-2"/>
    <n v="10"/>
    <x v="3"/>
    <s v="fiction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0-31T22:59:00"/>
    <d v="2009-09-11T20:21:59"/>
    <b v="0"/>
    <n v="1"/>
    <b v="0"/>
    <s v="publishing/fiction"/>
    <n v="3.3333333333333335"/>
    <n v="50"/>
    <x v="3"/>
    <s v="fiction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18:01:00"/>
    <d v="2015-04-06T12:39:45"/>
    <b v="0"/>
    <n v="2"/>
    <b v="0"/>
    <s v="publishing/fiction"/>
    <n v="0.85129023676509719"/>
    <n v="16"/>
    <x v="3"/>
    <s v="fiction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3:43:38"/>
    <d v="2014-01-24T13:43:38"/>
    <b v="0"/>
    <n v="9"/>
    <b v="0"/>
    <s v="publishing/fiction"/>
    <n v="70.199999999999989"/>
    <n v="39"/>
    <x v="3"/>
    <s v="fiction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5T20:26:35"/>
    <d v="2011-11-15T20:26:35"/>
    <b v="0"/>
    <n v="5"/>
    <b v="0"/>
    <s v="publishing/fiction"/>
    <n v="1.7000000000000002"/>
    <n v="34"/>
    <x v="3"/>
    <s v="fiction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0:00:00"/>
    <d v="2015-09-03T11:27:25"/>
    <b v="0"/>
    <n v="57"/>
    <b v="0"/>
    <s v="publishing/fiction"/>
    <n v="51.4"/>
    <n v="63.122807017543863"/>
    <x v="3"/>
    <s v="fiction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18:32:57"/>
    <d v="2013-07-01T18:32:57"/>
    <b v="0"/>
    <n v="3"/>
    <b v="0"/>
    <s v="publishing/fiction"/>
    <n v="0.70000000000000007"/>
    <n v="7"/>
    <x v="3"/>
    <s v="fiction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1:51:20"/>
    <d v="2014-03-31T11:51:20"/>
    <b v="0"/>
    <n v="1"/>
    <b v="0"/>
    <s v="publishing/fiction"/>
    <n v="0.4"/>
    <n v="2"/>
    <x v="3"/>
    <s v="fiction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4T23:00:00"/>
    <d v="2010-09-15T11:25:05"/>
    <b v="0"/>
    <n v="6"/>
    <b v="0"/>
    <s v="publishing/fiction"/>
    <n v="2.666666666666667"/>
    <n v="66.666666666666671"/>
    <x v="3"/>
    <s v="fiction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1:10:25"/>
    <d v="2011-04-03T11:10:25"/>
    <b v="0"/>
    <n v="27"/>
    <b v="1"/>
    <s v="music/rock"/>
    <n v="104"/>
    <n v="38.518518518518519"/>
    <x v="4"/>
    <s v="rock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7T19:01:14"/>
    <d v="2013-05-08T19:01:14"/>
    <b v="0"/>
    <n v="25"/>
    <b v="1"/>
    <s v="music/rock"/>
    <n v="133.15375"/>
    <n v="42.609200000000001"/>
    <x v="4"/>
    <s v="rock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3:11:42"/>
    <d v="2012-07-26T13:11:42"/>
    <b v="0"/>
    <n v="14"/>
    <b v="1"/>
    <s v="music/rock"/>
    <n v="100"/>
    <n v="50"/>
    <x v="4"/>
    <s v="rock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17:00:00"/>
    <d v="2012-03-19T13:34:09"/>
    <b v="0"/>
    <n v="35"/>
    <b v="1"/>
    <s v="music/rock"/>
    <n v="148.13333333333333"/>
    <n v="63.485714285714288"/>
    <x v="4"/>
    <s v="rock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6T21:35:19"/>
    <d v="2014-02-04T22:35:19"/>
    <b v="0"/>
    <n v="10"/>
    <b v="1"/>
    <s v="music/rock"/>
    <n v="102.49999999999999"/>
    <n v="102.5"/>
    <x v="4"/>
    <s v="rock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09:15:15"/>
    <d v="2013-01-29T09:15:15"/>
    <b v="0"/>
    <n v="29"/>
    <b v="1"/>
    <s v="music/rock"/>
    <n v="180.62799999999999"/>
    <n v="31.142758620689655"/>
    <x v="4"/>
    <s v="rock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0:47:00"/>
    <d v="2012-03-14T20:20:34"/>
    <b v="0"/>
    <n v="44"/>
    <b v="1"/>
    <s v="music/rock"/>
    <n v="142.79999999999998"/>
    <n v="162.27272727272728"/>
    <x v="4"/>
    <s v="rock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0:03:46"/>
    <d v="2013-10-02T10:03:46"/>
    <b v="0"/>
    <n v="17"/>
    <b v="1"/>
    <s v="music/rock"/>
    <n v="114.16666666666666"/>
    <n v="80.588235294117652"/>
    <x v="4"/>
    <s v="rock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6T22:59:00"/>
    <d v="2012-05-29T19:09:48"/>
    <b v="0"/>
    <n v="34"/>
    <b v="1"/>
    <s v="music/rock"/>
    <n v="203.505"/>
    <n v="59.85441176470588"/>
    <x v="4"/>
    <s v="rock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2:59:00"/>
    <d v="2013-01-02T23:28:00"/>
    <b v="0"/>
    <n v="14"/>
    <b v="1"/>
    <s v="music/rock"/>
    <n v="109.41176470588236"/>
    <n v="132.85714285714286"/>
    <x v="4"/>
    <s v="rock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1-31T20:08:59"/>
    <d v="2013-01-01T20:08:59"/>
    <b v="0"/>
    <n v="156"/>
    <b v="1"/>
    <s v="music/rock"/>
    <n v="144.37459999999999"/>
    <n v="92.547820512820508"/>
    <x v="4"/>
    <s v="rock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0:59:00"/>
    <d v="2013-10-10T13:44:06"/>
    <b v="0"/>
    <n v="128"/>
    <b v="1"/>
    <s v="music/rock"/>
    <n v="103.86666666666666"/>
    <n v="60.859375"/>
    <x v="4"/>
    <s v="rock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16:58:03"/>
    <d v="2013-10-08T15:58:03"/>
    <b v="0"/>
    <n v="60"/>
    <b v="1"/>
    <s v="music/rock"/>
    <n v="100.44440000000002"/>
    <n v="41.851833333333339"/>
    <x v="4"/>
    <s v="rock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2T23:59:00"/>
    <d v="2013-06-17T12:47:24"/>
    <b v="0"/>
    <n v="32"/>
    <b v="1"/>
    <s v="music/rock"/>
    <n v="102.77927272727271"/>
    <n v="88.325937499999995"/>
    <x v="4"/>
    <s v="rock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2:06:00"/>
    <d v="2011-07-11T21:45:37"/>
    <b v="0"/>
    <n v="53"/>
    <b v="1"/>
    <s v="music/rock"/>
    <n v="105.31250000000001"/>
    <n v="158.96226415094338"/>
    <x v="4"/>
    <s v="rock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6T23:59:00"/>
    <d v="2012-02-24T09:42:46"/>
    <b v="0"/>
    <n v="184"/>
    <b v="1"/>
    <s v="music/rock"/>
    <n v="111.78571428571429"/>
    <n v="85.054347826086953"/>
    <x v="4"/>
    <s v="rock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16:10:00"/>
    <d v="2013-08-16T16:11:25"/>
    <b v="0"/>
    <n v="90"/>
    <b v="1"/>
    <s v="music/rock"/>
    <n v="101.35000000000001"/>
    <n v="112.61111111111111"/>
    <x v="4"/>
    <s v="rock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8T23:00:00"/>
    <d v="2012-03-28T18:51:28"/>
    <b v="0"/>
    <n v="71"/>
    <b v="1"/>
    <s v="music/rock"/>
    <n v="107.53333333333333"/>
    <n v="45.436619718309856"/>
    <x v="4"/>
    <s v="rock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09:09:47"/>
    <d v="2014-08-31T09:09:47"/>
    <b v="0"/>
    <n v="87"/>
    <b v="1"/>
    <s v="music/rock"/>
    <n v="114.88571428571429"/>
    <n v="46.218390804597703"/>
    <x v="4"/>
    <s v="rock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1:00:46"/>
    <d v="2012-03-28T11:00:46"/>
    <b v="0"/>
    <n v="28"/>
    <b v="1"/>
    <s v="music/rock"/>
    <n v="100.02"/>
    <n v="178.60714285714286"/>
    <x v="4"/>
    <s v="rock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05:24:14"/>
    <d v="2014-08-12T05:24:14"/>
    <b v="0"/>
    <n v="56"/>
    <b v="1"/>
    <s v="music/rock"/>
    <n v="152.13333333333335"/>
    <n v="40.75"/>
    <x v="4"/>
    <s v="rock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4:05:20"/>
    <d v="2011-06-01T14:05:20"/>
    <b v="0"/>
    <n v="51"/>
    <b v="1"/>
    <s v="music/rock"/>
    <n v="111.52149999999999"/>
    <n v="43.733921568627444"/>
    <x v="4"/>
    <s v="rock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6T23:05:00"/>
    <d v="2012-08-01T19:32:04"/>
    <b v="0"/>
    <n v="75"/>
    <b v="1"/>
    <s v="music/rock"/>
    <n v="101.33333333333334"/>
    <n v="81.066666666666663"/>
    <x v="4"/>
    <s v="rock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8T20:00:00"/>
    <d v="2011-05-02T17:47:58"/>
    <b v="0"/>
    <n v="38"/>
    <b v="1"/>
    <s v="music/rock"/>
    <n v="123.2608695652174"/>
    <n v="74.60526315789474"/>
    <x v="4"/>
    <s v="rock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2T22:59:00"/>
    <d v="2011-07-05T21:32:06"/>
    <b v="0"/>
    <n v="18"/>
    <b v="1"/>
    <s v="music/rock"/>
    <n v="100"/>
    <n v="305.55555555555554"/>
    <x v="4"/>
    <s v="rock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18:00:00"/>
    <d v="2011-05-27T14:45:12"/>
    <b v="0"/>
    <n v="54"/>
    <b v="1"/>
    <s v="music/rock"/>
    <n v="105"/>
    <n v="58.333333333333336"/>
    <x v="4"/>
    <s v="rock"/>
    <x v="6"/>
    <x v="5"/>
  </r>
  <r>
    <n v="806"/>
    <s v="Golden Animals NEW Album!"/>
    <s v="Help Golden Animals finish their NEW Album!"/>
    <n v="8000"/>
    <n v="8355"/>
    <x v="0"/>
    <s v="US"/>
    <s v="USD"/>
    <d v="2011-09-07T11:35:39"/>
    <d v="2011-08-08T11:35:39"/>
    <b v="0"/>
    <n v="71"/>
    <b v="1"/>
    <s v="music/rock"/>
    <n v="104.4375"/>
    <n v="117.67605633802818"/>
    <x v="4"/>
    <s v="rock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d v="2017-02-28T21:00:00"/>
    <d v="2017-01-24T10:05:11"/>
    <b v="0"/>
    <n v="57"/>
    <b v="1"/>
    <s v="music/rock"/>
    <n v="105.125"/>
    <n v="73.771929824561397"/>
    <x v="4"/>
    <s v="rock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1T23:59:00"/>
    <d v="2014-11-18T21:24:46"/>
    <b v="0"/>
    <n v="43"/>
    <b v="1"/>
    <s v="music/rock"/>
    <n v="100"/>
    <n v="104.65116279069767"/>
    <x v="4"/>
    <s v="rock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d v="2014-01-19T15:00:30"/>
    <d v="2013-12-20T15:00:30"/>
    <b v="0"/>
    <n v="52"/>
    <b v="1"/>
    <s v="music/rock"/>
    <n v="103.77499999999999"/>
    <n v="79.82692307692308"/>
    <x v="4"/>
    <s v="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8-31T20:21:02"/>
    <d v="2012-08-01T20:21:02"/>
    <b v="0"/>
    <n v="27"/>
    <b v="1"/>
    <s v="music/rock"/>
    <n v="105"/>
    <n v="58.333333333333336"/>
    <x v="4"/>
    <s v="rock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d v="2013-07-10T11:52:00"/>
    <d v="2013-06-18T10:26:42"/>
    <b v="0"/>
    <n v="12"/>
    <b v="1"/>
    <s v="music/rock"/>
    <n v="104"/>
    <n v="86.666666666666671"/>
    <x v="4"/>
    <s v="rock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08:58:00"/>
    <d v="2013-01-07T19:25:52"/>
    <b v="0"/>
    <n v="33"/>
    <b v="1"/>
    <s v="music/rock"/>
    <n v="151.83333333333334"/>
    <n v="27.606060606060606"/>
    <x v="4"/>
    <s v="rock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18:02:45"/>
    <d v="2012-06-20T18:02:45"/>
    <b v="0"/>
    <n v="96"/>
    <b v="1"/>
    <s v="music/rock"/>
    <n v="159.99600000000001"/>
    <n v="24.999375000000001"/>
    <x v="4"/>
    <s v="rock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3:04:00"/>
    <d v="2011-05-16T12:50:01"/>
    <b v="0"/>
    <n v="28"/>
    <b v="1"/>
    <s v="music/rock"/>
    <n v="127.3"/>
    <n v="45.464285714285715"/>
    <x v="4"/>
    <s v="rock"/>
    <x v="6"/>
    <x v="5"/>
  </r>
  <r>
    <n v="815"/>
    <s v="Some Late Help for The Early Reset"/>
    <s v="Be a part of helping The Early Reset finish their new 7 song EP."/>
    <n v="4000"/>
    <n v="4280"/>
    <x v="0"/>
    <s v="US"/>
    <s v="USD"/>
    <d v="2014-11-01T17:01:43"/>
    <d v="2014-10-02T17:01:43"/>
    <b v="0"/>
    <n v="43"/>
    <b v="1"/>
    <s v="music/rock"/>
    <n v="107"/>
    <n v="99.534883720930239"/>
    <x v="4"/>
    <s v="rock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1:30:00"/>
    <d v="2013-03-08T15:54:03"/>
    <b v="0"/>
    <n v="205"/>
    <b v="1"/>
    <s v="music/rock"/>
    <n v="115.12214285714286"/>
    <n v="39.31"/>
    <x v="4"/>
    <s v="rock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0T23:59:00"/>
    <d v="2012-01-17T09:23:31"/>
    <b v="0"/>
    <n v="23"/>
    <b v="1"/>
    <s v="music/rock"/>
    <n v="137.11066666666665"/>
    <n v="89.419999999999987"/>
    <x v="4"/>
    <s v="rock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2:01:00"/>
    <d v="2012-07-30T16:11:21"/>
    <b v="0"/>
    <n v="19"/>
    <b v="1"/>
    <s v="music/rock"/>
    <n v="155.71428571428572"/>
    <n v="28.684210526315791"/>
    <x v="4"/>
    <s v="rock"/>
    <x v="5"/>
    <x v="3"/>
  </r>
  <r>
    <n v="819"/>
    <s v="Winter Tour"/>
    <s v="We are touring the Southeast in support of our new EP"/>
    <n v="400"/>
    <n v="435"/>
    <x v="0"/>
    <s v="US"/>
    <s v="USD"/>
    <d v="2013-12-20T23:44:00"/>
    <d v="2013-12-11T18:57:34"/>
    <b v="0"/>
    <n v="14"/>
    <b v="1"/>
    <s v="music/rock"/>
    <n v="108.74999999999999"/>
    <n v="31.071428571428573"/>
    <x v="4"/>
    <s v="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0:00:00"/>
    <d v="2014-05-09T15:12:22"/>
    <b v="0"/>
    <n v="38"/>
    <b v="1"/>
    <s v="music/rock"/>
    <n v="134.05000000000001"/>
    <n v="70.55263157894737"/>
    <x v="4"/>
    <s v="rock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3T23:01:00"/>
    <d v="2015-03-30T17:07:45"/>
    <b v="0"/>
    <n v="78"/>
    <b v="1"/>
    <s v="music/rock"/>
    <n v="100"/>
    <n v="224.12820512820514"/>
    <x v="4"/>
    <s v="rock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17:44:10"/>
    <d v="2012-09-05T17:44:10"/>
    <b v="0"/>
    <n v="69"/>
    <b v="1"/>
    <s v="music/rock"/>
    <n v="119.16666666666667"/>
    <n v="51.811594202898547"/>
    <x v="4"/>
    <s v="rock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17:20:52"/>
    <d v="2015-02-20T18:20:52"/>
    <b v="0"/>
    <n v="33"/>
    <b v="1"/>
    <s v="music/rock"/>
    <n v="179.5"/>
    <n v="43.515151515151516"/>
    <x v="4"/>
    <s v="rock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1:59:00"/>
    <d v="2010-03-13T00:48:38"/>
    <b v="0"/>
    <n v="54"/>
    <b v="1"/>
    <s v="music/rock"/>
    <n v="134.38124999999999"/>
    <n v="39.816666666666663"/>
    <x v="4"/>
    <s v="rock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d v="2012-10-29T02:21:24"/>
    <d v="2012-10-04T02:21:24"/>
    <b v="0"/>
    <n v="99"/>
    <b v="1"/>
    <s v="music/rock"/>
    <n v="100.43200000000002"/>
    <n v="126.8080808080808"/>
    <x v="4"/>
    <s v="rock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18:55:30"/>
    <d v="2012-03-04T19:55:30"/>
    <b v="0"/>
    <n v="49"/>
    <b v="1"/>
    <s v="music/rock"/>
    <n v="101.45454545454547"/>
    <n v="113.87755102040816"/>
    <x v="4"/>
    <s v="rock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4:49:00"/>
    <d v="2012-01-19T06:21:47"/>
    <b v="0"/>
    <n v="11"/>
    <b v="1"/>
    <s v="music/rock"/>
    <n v="103.33333333333334"/>
    <n v="28.181818181818183"/>
    <x v="4"/>
    <s v="rock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1:24:00"/>
    <d v="2012-06-12T20:13:02"/>
    <b v="0"/>
    <n v="38"/>
    <b v="1"/>
    <s v="music/rock"/>
    <n v="107"/>
    <n v="36.60526315789474"/>
    <x v="4"/>
    <s v="rock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4:14:00"/>
    <d v="2016-05-14T14:14:00"/>
    <b v="0"/>
    <n v="16"/>
    <b v="1"/>
    <s v="music/rock"/>
    <n v="104"/>
    <n v="32.5"/>
    <x v="4"/>
    <s v="rock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06:37:05"/>
    <d v="2013-02-20T07:37:05"/>
    <b v="0"/>
    <n v="32"/>
    <b v="1"/>
    <s v="music/rock"/>
    <n v="107.83333333333334"/>
    <n v="60.65625"/>
    <x v="4"/>
    <s v="rock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d v="2012-04-27T10:31:34"/>
    <d v="2012-03-28T10:31:34"/>
    <b v="0"/>
    <n v="20"/>
    <b v="1"/>
    <s v="music/rock"/>
    <n v="233.33333333333334"/>
    <n v="175"/>
    <x v="4"/>
    <s v="rock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3:13:00"/>
    <d v="2011-11-22T11:12:15"/>
    <b v="0"/>
    <n v="154"/>
    <b v="1"/>
    <s v="music/rock"/>
    <n v="100.60706666666665"/>
    <n v="97.993896103896105"/>
    <x v="4"/>
    <s v="rock"/>
    <x v="6"/>
    <x v="4"/>
  </r>
  <r>
    <n v="833"/>
    <s v="Ragman Rolls"/>
    <s v="This is an American rock album."/>
    <n v="6000"/>
    <n v="6100"/>
    <x v="0"/>
    <s v="US"/>
    <s v="USD"/>
    <d v="2014-04-19T16:04:35"/>
    <d v="2014-03-20T16:04:35"/>
    <b v="0"/>
    <n v="41"/>
    <b v="1"/>
    <s v="music/rock"/>
    <n v="101.66666666666666"/>
    <n v="148.78048780487805"/>
    <x v="4"/>
    <s v="rock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6-30T22:59:00"/>
    <d v="2013-05-28T14:44:52"/>
    <b v="0"/>
    <n v="75"/>
    <b v="1"/>
    <s v="music/rock"/>
    <n v="131.0181818181818"/>
    <n v="96.08"/>
    <x v="4"/>
    <s v="rock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8T22:00:00"/>
    <d v="2012-04-06T05:59:18"/>
    <b v="0"/>
    <n v="40"/>
    <b v="1"/>
    <s v="music/rock"/>
    <n v="117.25000000000001"/>
    <n v="58.625"/>
    <x v="4"/>
    <s v="rock"/>
    <x v="5"/>
    <x v="6"/>
  </r>
  <r>
    <n v="836"/>
    <s v="DESMADRE Full Album + Press Kit"/>
    <s v="An album you can bring home to mom."/>
    <n v="5000"/>
    <n v="5046.5200000000004"/>
    <x v="0"/>
    <s v="US"/>
    <s v="USD"/>
    <d v="2013-10-06T20:21:58"/>
    <d v="2013-09-06T20:21:58"/>
    <b v="0"/>
    <n v="46"/>
    <b v="1"/>
    <s v="music/rock"/>
    <n v="100.93039999999999"/>
    <n v="109.70695652173914"/>
    <x v="4"/>
    <s v="rock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18:57:42"/>
    <d v="2014-04-01T18:57:42"/>
    <b v="0"/>
    <n v="62"/>
    <b v="1"/>
    <s v="music/rock"/>
    <n v="121.8"/>
    <n v="49.112903225806448"/>
    <x v="4"/>
    <s v="rock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16:33:05"/>
    <d v="2011-12-18T16:33:05"/>
    <b v="0"/>
    <n v="61"/>
    <b v="1"/>
    <s v="music/rock"/>
    <n v="145.4"/>
    <n v="47.672131147540981"/>
    <x v="4"/>
    <s v="rock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3:19:16"/>
    <d v="2012-08-23T13:19:16"/>
    <b v="0"/>
    <n v="96"/>
    <b v="1"/>
    <s v="music/rock"/>
    <n v="116.61660000000001"/>
    <n v="60.737812499999997"/>
    <x v="4"/>
    <s v="rock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0:26:27"/>
    <d v="2016-08-25T00:26:27"/>
    <b v="0"/>
    <n v="190"/>
    <b v="1"/>
    <s v="music/metal"/>
    <n v="120.4166"/>
    <n v="63.37715789473684"/>
    <x v="4"/>
    <s v="metal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16:07:43"/>
    <d v="2014-10-11T15:07:43"/>
    <b v="1"/>
    <n v="94"/>
    <b v="1"/>
    <s v="music/metal"/>
    <n v="101.32000000000001"/>
    <n v="53.893617021276597"/>
    <x v="4"/>
    <s v="metal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3T22:59:00"/>
    <d v="2013-09-09T09:13:03"/>
    <b v="1"/>
    <n v="39"/>
    <b v="1"/>
    <s v="music/metal"/>
    <n v="104.32"/>
    <n v="66.871794871794876"/>
    <x v="4"/>
    <s v="metal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3:00:00"/>
    <d v="2016-11-21T01:11:20"/>
    <b v="0"/>
    <n v="127"/>
    <b v="1"/>
    <s v="music/metal"/>
    <n v="267.13333333333333"/>
    <n v="63.102362204724407"/>
    <x v="4"/>
    <s v="metal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0-31T23:59:00"/>
    <d v="2014-09-23T11:25:52"/>
    <b v="1"/>
    <n v="159"/>
    <b v="1"/>
    <s v="music/metal"/>
    <n v="194.13333333333333"/>
    <n v="36.628930817610062"/>
    <x v="4"/>
    <s v="metal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4T22:59:00"/>
    <d v="2016-07-26T23:56:36"/>
    <b v="0"/>
    <n v="177"/>
    <b v="1"/>
    <s v="music/metal"/>
    <n v="120.3802"/>
    <n v="34.005706214689269"/>
    <x v="4"/>
    <s v="metal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09:00:00"/>
    <d v="2014-02-24T04:24:15"/>
    <b v="0"/>
    <n v="47"/>
    <b v="1"/>
    <s v="music/metal"/>
    <n v="122.00090909090908"/>
    <n v="28.553404255319148"/>
    <x v="4"/>
    <s v="metal"/>
    <x v="3"/>
    <x v="2"/>
  </r>
  <r>
    <n v="847"/>
    <s v="CENTROPYMUSIC"/>
    <s v="MUSIC WITH MEANING!  MUSIC THAT MATTERS!!!"/>
    <n v="10"/>
    <n v="10"/>
    <x v="0"/>
    <s v="US"/>
    <s v="USD"/>
    <d v="2015-07-10T14:09:36"/>
    <d v="2015-06-10T14:09:36"/>
    <b v="0"/>
    <n v="1"/>
    <b v="1"/>
    <s v="music/metal"/>
    <n v="100"/>
    <n v="10"/>
    <x v="4"/>
    <s v="metal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4:00:33"/>
    <d v="2015-03-15T14:00:33"/>
    <b v="0"/>
    <n v="16"/>
    <b v="1"/>
    <s v="music/metal"/>
    <n v="100"/>
    <n v="18.75"/>
    <x v="4"/>
    <s v="metal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5T21:34:24"/>
    <d v="2015-02-15T22:34:24"/>
    <b v="0"/>
    <n v="115"/>
    <b v="1"/>
    <s v="music/metal"/>
    <n v="119.9"/>
    <n v="41.704347826086959"/>
    <x v="4"/>
    <s v="metal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4T23:59:00"/>
    <d v="2016-03-23T14:51:57"/>
    <b v="0"/>
    <n v="133"/>
    <b v="1"/>
    <s v="music/metal"/>
    <n v="155.17499999999998"/>
    <n v="46.669172932330824"/>
    <x v="4"/>
    <s v="metal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4:45:00"/>
    <d v="2016-06-01T16:07:33"/>
    <b v="0"/>
    <n v="70"/>
    <b v="1"/>
    <s v="music/metal"/>
    <n v="130.44999999999999"/>
    <n v="37.271428571428572"/>
    <x v="4"/>
    <s v="metal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16:00:00"/>
    <d v="2016-10-13T14:19:55"/>
    <b v="0"/>
    <n v="62"/>
    <b v="1"/>
    <s v="music/metal"/>
    <n v="104.97142857142859"/>
    <n v="59.258064516129032"/>
    <x v="4"/>
    <s v="metal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4:58:29"/>
    <d v="2015-01-17T14:58:29"/>
    <b v="0"/>
    <n v="10"/>
    <b v="1"/>
    <s v="music/metal"/>
    <n v="100"/>
    <n v="30"/>
    <x v="4"/>
    <s v="metal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0:05:46"/>
    <d v="2016-11-28T00:05:46"/>
    <b v="0"/>
    <n v="499"/>
    <b v="1"/>
    <s v="music/metal"/>
    <n v="118.2205035971223"/>
    <n v="65.8623246492986"/>
    <x v="4"/>
    <s v="metal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3T22:00:17"/>
    <d v="2016-06-23T22:00:17"/>
    <b v="0"/>
    <n v="47"/>
    <b v="1"/>
    <s v="music/metal"/>
    <n v="103.44827586206897"/>
    <n v="31.914893617021278"/>
    <x v="4"/>
    <s v="metal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4:00:00"/>
    <d v="2016-08-27T02:29:16"/>
    <b v="0"/>
    <n v="28"/>
    <b v="1"/>
    <s v="music/metal"/>
    <n v="218.00000000000003"/>
    <n v="19.464285714285715"/>
    <x v="4"/>
    <s v="metal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09:57:11"/>
    <d v="2015-10-14T08:57:11"/>
    <b v="0"/>
    <n v="24"/>
    <b v="1"/>
    <s v="music/metal"/>
    <n v="100"/>
    <n v="50"/>
    <x v="4"/>
    <s v="metal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17:59:00"/>
    <d v="2015-03-16T12:53:38"/>
    <b v="0"/>
    <n v="76"/>
    <b v="1"/>
    <s v="music/metal"/>
    <n v="144.00583333333333"/>
    <n v="22.737763157894737"/>
    <x v="4"/>
    <s v="metal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3T19:00:00"/>
    <d v="2015-05-04T14:41:08"/>
    <b v="0"/>
    <n v="98"/>
    <b v="1"/>
    <s v="music/metal"/>
    <n v="104.67500000000001"/>
    <n v="42.724489795918366"/>
    <x v="4"/>
    <s v="metal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07:35:13"/>
    <d v="2013-10-23T06:35:13"/>
    <b v="0"/>
    <n v="48"/>
    <b v="0"/>
    <s v="music/jazz"/>
    <n v="18.142857142857142"/>
    <n v="52.916666666666664"/>
    <x v="4"/>
    <s v="jazz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18:10:04"/>
    <d v="2016-08-17T18:10:04"/>
    <b v="0"/>
    <n v="2"/>
    <b v="0"/>
    <s v="music/jazz"/>
    <n v="2.2444444444444445"/>
    <n v="50.5"/>
    <x v="4"/>
    <s v="jazz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09:19:08"/>
    <d v="2013-10-12T08:19:08"/>
    <b v="0"/>
    <n v="4"/>
    <b v="0"/>
    <s v="music/jazz"/>
    <n v="0.33999999999999997"/>
    <n v="42.5"/>
    <x v="4"/>
    <s v="jazz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1T21:49:26"/>
    <d v="2012-01-12T21:49:26"/>
    <b v="0"/>
    <n v="5"/>
    <b v="0"/>
    <s v="music/jazz"/>
    <n v="4.5"/>
    <n v="18"/>
    <x v="4"/>
    <s v="jazz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4:59:00"/>
    <d v="2013-09-23T21:33:58"/>
    <b v="0"/>
    <n v="79"/>
    <b v="0"/>
    <s v="music/jazz"/>
    <n v="41.53846153846154"/>
    <n v="34.177215189873415"/>
    <x v="4"/>
    <s v="jazz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3:33:17"/>
    <d v="2012-11-17T13:33:17"/>
    <b v="0"/>
    <n v="2"/>
    <b v="0"/>
    <s v="music/jazz"/>
    <n v="2.0454545454545454"/>
    <n v="22.5"/>
    <x v="4"/>
    <s v="jazz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0:10:00"/>
    <d v="2015-01-21T10:18:38"/>
    <b v="0"/>
    <n v="11"/>
    <b v="0"/>
    <s v="music/jazz"/>
    <n v="18.285714285714285"/>
    <n v="58.18181818181818"/>
    <x v="4"/>
    <s v="jazz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1-30T23:59:00"/>
    <d v="2009-10-01T21:31:46"/>
    <b v="0"/>
    <n v="11"/>
    <b v="0"/>
    <s v="music/jazz"/>
    <n v="24.02"/>
    <n v="109.18181818181819"/>
    <x v="4"/>
    <s v="jazz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6T19:39:58"/>
    <d v="2013-12-07T19:39:58"/>
    <b v="0"/>
    <n v="1"/>
    <b v="0"/>
    <s v="music/jazz"/>
    <n v="0.1111111111111111"/>
    <n v="50"/>
    <x v="4"/>
    <s v="jazz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4:17:37"/>
    <d v="2013-03-09T15:17:37"/>
    <b v="0"/>
    <n v="3"/>
    <b v="0"/>
    <s v="music/jazz"/>
    <n v="11.818181818181818"/>
    <n v="346.66666666666669"/>
    <x v="4"/>
    <s v="jazz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8-31T19:32:03"/>
    <d v="2013-08-01T19:32:03"/>
    <b v="0"/>
    <n v="5"/>
    <b v="0"/>
    <s v="music/jazz"/>
    <n v="0.31"/>
    <n v="12.4"/>
    <x v="4"/>
    <s v="jazz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09:28:15"/>
    <d v="2013-10-30T08:28:15"/>
    <b v="0"/>
    <n v="12"/>
    <b v="0"/>
    <s v="music/jazz"/>
    <n v="5.416666666666667"/>
    <n v="27.083333333333332"/>
    <x v="4"/>
    <s v="jazz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4:48:47"/>
    <d v="2011-01-24T14:48:47"/>
    <b v="0"/>
    <n v="2"/>
    <b v="0"/>
    <s v="music/jazz"/>
    <n v="0.8125"/>
    <n v="32.5"/>
    <x v="4"/>
    <s v="jazz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0:00:40"/>
    <d v="2012-10-01T23:00:40"/>
    <b v="0"/>
    <n v="5"/>
    <b v="0"/>
    <s v="music/jazz"/>
    <n v="1.2857142857142856"/>
    <n v="9"/>
    <x v="4"/>
    <s v="jazz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09:00:34"/>
    <d v="2013-04-04T09:00:34"/>
    <b v="0"/>
    <n v="21"/>
    <b v="0"/>
    <s v="music/jazz"/>
    <n v="24.333333333333336"/>
    <n v="34.761904761904759"/>
    <x v="4"/>
    <s v="jazz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2:22:11"/>
    <d v="2015-09-01T12:22:11"/>
    <b v="0"/>
    <n v="0"/>
    <b v="0"/>
    <s v="music/jazz"/>
    <n v="0"/>
    <e v="#DIV/0!"/>
    <x v="4"/>
    <s v="jazz"/>
    <x v="0"/>
    <x v="8"/>
  </r>
  <r>
    <n v="876"/>
    <s v="Sound Of Dobells"/>
    <s v="What was the greatest record shop ever?  DOBELLS!"/>
    <n v="3152"/>
    <n v="1286"/>
    <x v="2"/>
    <s v="GB"/>
    <s v="GBP"/>
    <d v="2013-02-04T06:55:27"/>
    <d v="2013-01-02T06:55:27"/>
    <b v="0"/>
    <n v="45"/>
    <b v="0"/>
    <s v="music/jazz"/>
    <n v="40.799492385786799"/>
    <n v="28.577777777777779"/>
    <x v="4"/>
    <s v="jazz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3:56:00"/>
    <d v="2013-11-19T13:56:00"/>
    <b v="0"/>
    <n v="29"/>
    <b v="0"/>
    <s v="music/jazz"/>
    <n v="67.55"/>
    <n v="46.586206896551722"/>
    <x v="4"/>
    <s v="jazz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0:35:24"/>
    <d v="2010-11-23T00:35:24"/>
    <b v="0"/>
    <n v="2"/>
    <b v="0"/>
    <s v="music/jazz"/>
    <n v="1.3"/>
    <n v="32.5"/>
    <x v="4"/>
    <s v="jazz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4:55:05"/>
    <d v="2012-05-08T14:55:05"/>
    <b v="0"/>
    <n v="30"/>
    <b v="0"/>
    <s v="music/jazz"/>
    <n v="30.666666666666664"/>
    <n v="21.466666666666665"/>
    <x v="4"/>
    <s v="jazz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2:42:18"/>
    <d v="2012-09-27T02:42:18"/>
    <b v="0"/>
    <n v="8"/>
    <b v="0"/>
    <s v="music/indie rock"/>
    <n v="2.9894179894179893"/>
    <n v="14.125"/>
    <x v="4"/>
    <s v="indie rock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1:01:26"/>
    <d v="2011-11-30T01:01:26"/>
    <b v="0"/>
    <n v="1"/>
    <b v="0"/>
    <s v="music/indie rock"/>
    <n v="0.8"/>
    <n v="30"/>
    <x v="4"/>
    <s v="indie rock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15:39:10"/>
    <d v="2011-08-04T15:39:10"/>
    <b v="0"/>
    <n v="14"/>
    <b v="0"/>
    <s v="music/indie rock"/>
    <n v="20.133333333333333"/>
    <n v="21.571428571428573"/>
    <x v="4"/>
    <s v="indie rock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17:27:15"/>
    <d v="2016-01-02T17:27:15"/>
    <b v="0"/>
    <n v="24"/>
    <b v="0"/>
    <s v="music/indie rock"/>
    <n v="40.020000000000003"/>
    <n v="83.375"/>
    <x v="4"/>
    <s v="indie rock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1T21:31:00"/>
    <d v="2012-03-13T14:15:46"/>
    <b v="0"/>
    <n v="2"/>
    <b v="0"/>
    <s v="music/indie rock"/>
    <n v="1"/>
    <n v="10"/>
    <x v="4"/>
    <s v="indie rock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17:35:11"/>
    <d v="2016-12-09T17:35:11"/>
    <b v="0"/>
    <n v="21"/>
    <b v="0"/>
    <s v="music/indie rock"/>
    <n v="75"/>
    <n v="35.714285714285715"/>
    <x v="4"/>
    <s v="indie rock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15:53:33"/>
    <d v="2016-08-21T15:53:33"/>
    <b v="0"/>
    <n v="7"/>
    <b v="0"/>
    <s v="music/indie rock"/>
    <n v="41"/>
    <n v="29.285714285714285"/>
    <x v="4"/>
    <s v="indie rock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18:00:55"/>
    <d v="2012-04-27T18:00:55"/>
    <b v="0"/>
    <n v="0"/>
    <b v="0"/>
    <s v="music/indie rock"/>
    <n v="0"/>
    <e v="#DIV/0!"/>
    <x v="4"/>
    <s v="indie rock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1:00:00"/>
    <d v="2011-07-27T13:04:45"/>
    <b v="0"/>
    <n v="4"/>
    <b v="0"/>
    <s v="music/indie rock"/>
    <n v="7.1999999999999993"/>
    <n v="18"/>
    <x v="4"/>
    <s v="indie rock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3:49:03"/>
    <d v="2014-09-05T13:49:03"/>
    <b v="0"/>
    <n v="32"/>
    <b v="0"/>
    <s v="music/indie rock"/>
    <n v="9.4412800000000008"/>
    <n v="73.760000000000005"/>
    <x v="4"/>
    <s v="indie rock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2:46:19"/>
    <d v="2013-10-22T11:46:19"/>
    <b v="0"/>
    <n v="4"/>
    <b v="0"/>
    <s v="music/indie rock"/>
    <n v="4.1666666666666661"/>
    <n v="31.25"/>
    <x v="4"/>
    <s v="indie rock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0T19:45:30"/>
    <d v="2014-07-21T19:45:30"/>
    <b v="0"/>
    <n v="9"/>
    <b v="0"/>
    <s v="music/indie rock"/>
    <n v="3.25"/>
    <n v="28.888888888888889"/>
    <x v="4"/>
    <s v="indie rock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7-31T23:00:00"/>
    <d v="2010-05-05T23:48:03"/>
    <b v="0"/>
    <n v="17"/>
    <b v="0"/>
    <s v="music/indie rock"/>
    <n v="40.75"/>
    <n v="143.8235294117647"/>
    <x v="4"/>
    <s v="indie rock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15:32:43"/>
    <d v="2015-03-02T16:32:43"/>
    <b v="0"/>
    <n v="5"/>
    <b v="0"/>
    <s v="music/indie rock"/>
    <n v="10"/>
    <n v="40"/>
    <x v="4"/>
    <s v="indie rock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18:33:30"/>
    <d v="2016-05-06T18:33:30"/>
    <b v="0"/>
    <n v="53"/>
    <b v="0"/>
    <s v="music/indie rock"/>
    <n v="39.17"/>
    <n v="147.81132075471697"/>
    <x v="4"/>
    <s v="indie rock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4T22:03:49"/>
    <d v="2010-09-09T22:03:49"/>
    <b v="0"/>
    <n v="7"/>
    <b v="0"/>
    <s v="music/indie rock"/>
    <n v="2.4375"/>
    <n v="27.857142857142858"/>
    <x v="4"/>
    <s v="indie rock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7T23:00:00"/>
    <d v="2015-08-02T15:57:06"/>
    <b v="0"/>
    <n v="72"/>
    <b v="0"/>
    <s v="music/indie rock"/>
    <n v="40"/>
    <n v="44.444444444444443"/>
    <x v="4"/>
    <s v="indie rock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2:31:48"/>
    <d v="2012-10-29T11:31:48"/>
    <b v="0"/>
    <n v="0"/>
    <b v="0"/>
    <s v="music/indie rock"/>
    <n v="0"/>
    <e v="#DIV/0!"/>
    <x v="4"/>
    <s v="indie rock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3:11:50"/>
    <d v="2011-12-01T13:11:50"/>
    <b v="0"/>
    <n v="2"/>
    <b v="0"/>
    <s v="music/indie rock"/>
    <n v="2.8000000000000003"/>
    <n v="35"/>
    <x v="4"/>
    <s v="indie rock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7T21:22:42"/>
    <d v="2011-04-12T21:22:42"/>
    <b v="0"/>
    <n v="8"/>
    <b v="0"/>
    <s v="music/indie rock"/>
    <n v="37.333333333333336"/>
    <n v="35"/>
    <x v="4"/>
    <s v="indie rock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4:23:22"/>
    <d v="2016-02-29T15:23:22"/>
    <b v="0"/>
    <n v="2"/>
    <b v="0"/>
    <s v="music/jazz"/>
    <n v="0.42"/>
    <n v="10.5"/>
    <x v="4"/>
    <s v="jazz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4:11:00"/>
    <d v="2010-04-23T14:28:34"/>
    <b v="0"/>
    <n v="0"/>
    <b v="0"/>
    <s v="music/jazz"/>
    <n v="0"/>
    <e v="#DIV/0!"/>
    <x v="4"/>
    <s v="jazz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0:30:00"/>
    <d v="2014-07-09T18:10:22"/>
    <b v="0"/>
    <n v="3"/>
    <b v="0"/>
    <s v="music/jazz"/>
    <n v="0.3"/>
    <n v="30"/>
    <x v="4"/>
    <s v="jazz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2T21:25:00"/>
    <d v="2012-08-28T14:06:20"/>
    <b v="0"/>
    <n v="4"/>
    <b v="0"/>
    <s v="music/jazz"/>
    <n v="3.2"/>
    <n v="40"/>
    <x v="4"/>
    <s v="jazz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2T20:55:37"/>
    <d v="2015-12-03T20:55:37"/>
    <b v="0"/>
    <n v="3"/>
    <b v="0"/>
    <s v="music/jazz"/>
    <n v="0.30199999999999999"/>
    <n v="50.333333333333336"/>
    <x v="4"/>
    <s v="jazz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0:45:26"/>
    <d v="2010-11-25T00:45:26"/>
    <b v="0"/>
    <n v="6"/>
    <b v="0"/>
    <s v="music/jazz"/>
    <n v="3.0153846153846153"/>
    <n v="32.666666666666664"/>
    <x v="4"/>
    <s v="jazz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d v="2014-03-12T22:33:10"/>
    <d v="2014-02-10T23:33:10"/>
    <b v="0"/>
    <n v="0"/>
    <b v="0"/>
    <s v="music/jazz"/>
    <n v="0"/>
    <e v="#DIV/0!"/>
    <x v="4"/>
    <s v="jazz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0T23:37:03"/>
    <d v="2011-08-11T23:37:03"/>
    <b v="0"/>
    <n v="0"/>
    <b v="0"/>
    <s v="music/jazz"/>
    <n v="0"/>
    <e v="#DIV/0!"/>
    <x v="4"/>
    <s v="jazz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6T23:59:00"/>
    <d v="2010-06-11T14:14:15"/>
    <b v="0"/>
    <n v="0"/>
    <b v="0"/>
    <s v="music/jazz"/>
    <n v="0"/>
    <e v="#DIV/0!"/>
    <x v="4"/>
    <s v="jazz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2T23:00:00"/>
    <d v="2012-06-21T11:34:00"/>
    <b v="0"/>
    <n v="8"/>
    <b v="0"/>
    <s v="music/jazz"/>
    <n v="3.25"/>
    <n v="65"/>
    <x v="4"/>
    <s v="jazz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08:05:19"/>
    <d v="2017-01-02T08:05:19"/>
    <b v="0"/>
    <n v="5"/>
    <b v="0"/>
    <s v="music/jazz"/>
    <n v="22.363636363636363"/>
    <n v="24.6"/>
    <x v="4"/>
    <s v="jazz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3T19:07:25"/>
    <d v="2014-01-02T19:07:25"/>
    <b v="0"/>
    <n v="0"/>
    <b v="0"/>
    <s v="music/jazz"/>
    <n v="0"/>
    <e v="#DIV/0!"/>
    <x v="4"/>
    <s v="jazz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0T22:37:27"/>
    <d v="2012-10-11T21:37:27"/>
    <b v="0"/>
    <n v="2"/>
    <b v="0"/>
    <s v="music/jazz"/>
    <n v="0.85714285714285721"/>
    <n v="15"/>
    <x v="4"/>
    <s v="jazz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4T22:20:19"/>
    <d v="2012-04-04T22:20:19"/>
    <b v="0"/>
    <n v="24"/>
    <b v="0"/>
    <s v="music/jazz"/>
    <n v="6.6066666666666665"/>
    <n v="82.583333333333329"/>
    <x v="4"/>
    <s v="jazz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3:19:07"/>
    <d v="2012-07-26T13:19:07"/>
    <b v="0"/>
    <n v="0"/>
    <b v="0"/>
    <s v="music/jazz"/>
    <n v="0"/>
    <e v="#DIV/0!"/>
    <x v="4"/>
    <s v="jazz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2-29T23:59:00"/>
    <d v="2012-01-29T11:18:34"/>
    <b v="0"/>
    <n v="9"/>
    <b v="0"/>
    <s v="music/jazz"/>
    <n v="5.7692307692307692"/>
    <n v="41.666666666666664"/>
    <x v="4"/>
    <s v="jazz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0:00:00"/>
    <d v="2010-09-13T15:28:54"/>
    <b v="0"/>
    <n v="0"/>
    <b v="0"/>
    <s v="music/jazz"/>
    <n v="0"/>
    <e v="#DIV/0!"/>
    <x v="4"/>
    <s v="jazz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3T21:30:00"/>
    <d v="2014-06-12T17:38:50"/>
    <b v="0"/>
    <n v="1"/>
    <b v="0"/>
    <s v="music/jazz"/>
    <n v="0.6"/>
    <n v="30"/>
    <x v="4"/>
    <s v="jazz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17:59:21"/>
    <d v="2014-11-01T16:59:21"/>
    <b v="0"/>
    <n v="10"/>
    <b v="0"/>
    <s v="music/jazz"/>
    <n v="5.0256410256410255"/>
    <n v="19.600000000000001"/>
    <x v="4"/>
    <s v="jazz"/>
    <x v="3"/>
    <x v="4"/>
  </r>
  <r>
    <n v="919"/>
    <s v="Jazz CD:  Out of The Blue"/>
    <s v="Cool jazz with a New Orleans flavor."/>
    <n v="20000"/>
    <n v="100"/>
    <x v="2"/>
    <s v="US"/>
    <s v="USD"/>
    <d v="2012-12-19T10:24:05"/>
    <d v="2012-11-14T10:24:05"/>
    <b v="0"/>
    <n v="1"/>
    <b v="0"/>
    <s v="music/jazz"/>
    <n v="0.5"/>
    <n v="100"/>
    <x v="4"/>
    <s v="jazz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2:07:02"/>
    <d v="2013-10-15T11:07:02"/>
    <b v="0"/>
    <n v="0"/>
    <b v="0"/>
    <s v="music/jazz"/>
    <n v="0"/>
    <e v="#DIV/0!"/>
    <x v="4"/>
    <s v="jazz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0:06:16"/>
    <d v="2011-10-30T23:06:16"/>
    <b v="0"/>
    <n v="20"/>
    <b v="0"/>
    <s v="music/jazz"/>
    <n v="30.9"/>
    <n v="231.75"/>
    <x v="4"/>
    <s v="jazz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07:43:13"/>
    <d v="2014-08-27T07:43:13"/>
    <b v="0"/>
    <n v="30"/>
    <b v="0"/>
    <s v="music/jazz"/>
    <n v="21.037037037037038"/>
    <n v="189.33333333333334"/>
    <x v="4"/>
    <s v="jazz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1T19:02:03"/>
    <d v="2014-10-22T18:02:03"/>
    <b v="0"/>
    <n v="6"/>
    <b v="0"/>
    <s v="music/jazz"/>
    <n v="2.1999999999999997"/>
    <n v="55"/>
    <x v="4"/>
    <s v="jazz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17:37:49"/>
    <d v="2013-01-14T17:37:49"/>
    <b v="0"/>
    <n v="15"/>
    <b v="0"/>
    <s v="music/jazz"/>
    <n v="10.9"/>
    <n v="21.8"/>
    <x v="4"/>
    <s v="jazz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17:08:31"/>
    <d v="2013-10-28T16:08:31"/>
    <b v="0"/>
    <n v="5"/>
    <b v="0"/>
    <s v="music/jazz"/>
    <n v="2.666666666666667"/>
    <n v="32"/>
    <x v="4"/>
    <s v="jazz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17:40:00"/>
    <d v="2010-06-08T19:28:50"/>
    <b v="0"/>
    <n v="0"/>
    <b v="0"/>
    <s v="music/jazz"/>
    <n v="0"/>
    <e v="#DIV/0!"/>
    <x v="4"/>
    <s v="jazz"/>
    <x v="7"/>
    <x v="0"/>
  </r>
  <r>
    <n v="927"/>
    <s v="JETRO DA SILVA FUNK PROJECT"/>
    <s v="Studio CD/DVD Solo project of Pianist &amp; Keyboardist Jetro da Silva"/>
    <n v="20000"/>
    <n v="0"/>
    <x v="2"/>
    <s v="US"/>
    <s v="USD"/>
    <d v="2012-05-14T14:44:55"/>
    <d v="2012-04-14T14:44:55"/>
    <b v="0"/>
    <n v="0"/>
    <b v="0"/>
    <s v="music/jazz"/>
    <n v="0"/>
    <e v="#DIV/0!"/>
    <x v="4"/>
    <s v="jazz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7T19:00:00"/>
    <d v="2012-09-28T15:41:53"/>
    <b v="0"/>
    <n v="28"/>
    <b v="0"/>
    <s v="music/jazz"/>
    <n v="10.86206896551724"/>
    <n v="56.25"/>
    <x v="4"/>
    <s v="jazz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8T23:42:49"/>
    <d v="2012-03-10T00:42:49"/>
    <b v="0"/>
    <n v="0"/>
    <b v="0"/>
    <s v="music/jazz"/>
    <n v="0"/>
    <e v="#DIV/0!"/>
    <x v="4"/>
    <s v="jazz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16:32:00"/>
    <d v="2010-05-14T16:58:26"/>
    <b v="0"/>
    <n v="5"/>
    <b v="0"/>
    <s v="music/jazz"/>
    <n v="38.333333333333336"/>
    <n v="69"/>
    <x v="4"/>
    <s v="jazz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17:00:00"/>
    <d v="2014-02-10T03:38:22"/>
    <b v="0"/>
    <n v="7"/>
    <b v="0"/>
    <s v="music/jazz"/>
    <n v="6.5500000000000007"/>
    <n v="18.714285714285715"/>
    <x v="4"/>
    <s v="jazz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d v="2013-03-22T17:15:45"/>
    <d v="2013-02-05T18:15:45"/>
    <b v="0"/>
    <n v="30"/>
    <b v="0"/>
    <s v="music/jazz"/>
    <n v="14.536842105263158"/>
    <n v="46.033333333333331"/>
    <x v="4"/>
    <s v="jazz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1T23:03:29"/>
    <d v="2014-03-12T23:03:29"/>
    <b v="0"/>
    <n v="2"/>
    <b v="0"/>
    <s v="music/jazz"/>
    <n v="6"/>
    <n v="60"/>
    <x v="4"/>
    <s v="jazz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1:00:00"/>
    <d v="2014-04-04T12:41:24"/>
    <b v="0"/>
    <n v="30"/>
    <b v="0"/>
    <s v="music/jazz"/>
    <n v="30.4"/>
    <n v="50.666666666666664"/>
    <x v="4"/>
    <s v="jazz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3:00:29"/>
    <d v="2015-12-30T03:00:29"/>
    <b v="0"/>
    <n v="2"/>
    <b v="0"/>
    <s v="music/jazz"/>
    <n v="1.4285714285714286"/>
    <n v="25"/>
    <x v="4"/>
    <s v="jazz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15:00:00"/>
    <d v="2011-12-05T19:34:49"/>
    <b v="0"/>
    <n v="0"/>
    <b v="0"/>
    <s v="music/jazz"/>
    <n v="0"/>
    <e v="#DIV/0!"/>
    <x v="4"/>
    <s v="jazz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15:09:17"/>
    <d v="2013-10-04T14:09:17"/>
    <b v="0"/>
    <n v="2"/>
    <b v="0"/>
    <s v="music/jazz"/>
    <n v="1.1428571428571428"/>
    <n v="20"/>
    <x v="4"/>
    <s v="jazz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06:30:48"/>
    <d v="2012-08-03T06:30:48"/>
    <b v="0"/>
    <n v="1"/>
    <b v="0"/>
    <s v="music/jazz"/>
    <n v="0.35714285714285715"/>
    <n v="25"/>
    <x v="4"/>
    <s v="jazz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4:58:00"/>
    <d v="2013-05-22T13:18:58"/>
    <b v="0"/>
    <n v="2"/>
    <b v="0"/>
    <s v="music/jazz"/>
    <n v="1.4545454545454546"/>
    <n v="20"/>
    <x v="4"/>
    <s v="jazz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0T19:12:06"/>
    <d v="2015-06-26T19:12:06"/>
    <b v="0"/>
    <n v="14"/>
    <b v="0"/>
    <s v="technology/wearables"/>
    <n v="17.155555555555555"/>
    <n v="110.28571428571429"/>
    <x v="2"/>
    <s v="wearables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09T21:19:05"/>
    <d v="2017-01-10T21:19:05"/>
    <b v="0"/>
    <n v="31"/>
    <b v="0"/>
    <s v="technology/wearables"/>
    <n v="2.3220000000000001"/>
    <n v="37.451612903225808"/>
    <x v="2"/>
    <s v="wearables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15:14:20"/>
    <d v="2016-01-13T15:14:20"/>
    <b v="0"/>
    <n v="16"/>
    <b v="0"/>
    <s v="technology/wearables"/>
    <n v="8.9066666666666663"/>
    <n v="41.75"/>
    <x v="2"/>
    <s v="wearables"/>
    <x v="2"/>
    <x v="1"/>
  </r>
  <r>
    <n v="943"/>
    <s v="SleepMode"/>
    <s v="A mask for home or travel that will give you the best, undisturbed sleep of your life."/>
    <n v="3000"/>
    <n v="289"/>
    <x v="2"/>
    <s v="US"/>
    <s v="USD"/>
    <d v="2016-11-29T12:01:45"/>
    <d v="2016-10-30T11:01:45"/>
    <b v="0"/>
    <n v="12"/>
    <b v="0"/>
    <s v="technology/wearables"/>
    <n v="9.6333333333333346"/>
    <n v="24.083333333333332"/>
    <x v="2"/>
    <s v="wearables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09:00:00"/>
    <d v="2016-03-15T09:00:50"/>
    <b v="0"/>
    <n v="96"/>
    <b v="0"/>
    <s v="technology/wearables"/>
    <n v="13.325999999999999"/>
    <n v="69.40625"/>
    <x v="2"/>
    <s v="wearables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18:59:00"/>
    <d v="2016-12-28T15:57:06"/>
    <b v="0"/>
    <n v="16"/>
    <b v="0"/>
    <s v="technology/wearables"/>
    <n v="2.484"/>
    <n v="155.25"/>
    <x v="2"/>
    <s v="wearables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d v="2016-09-09T13:00:48"/>
    <d v="2016-08-10T13:00:48"/>
    <b v="0"/>
    <n v="5"/>
    <b v="0"/>
    <s v="technology/wearables"/>
    <n v="1.9066666666666665"/>
    <n v="57.2"/>
    <x v="2"/>
    <s v="wearables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3:45:06"/>
    <d v="2016-05-01T13:45:06"/>
    <b v="0"/>
    <n v="0"/>
    <b v="0"/>
    <s v="technology/wearables"/>
    <n v="0"/>
    <e v="#DIV/0!"/>
    <x v="2"/>
    <s v="wearables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4:52:44"/>
    <d v="2016-02-11T14:52:44"/>
    <b v="0"/>
    <n v="8"/>
    <b v="0"/>
    <s v="technology/wearables"/>
    <n v="12"/>
    <n v="60"/>
    <x v="2"/>
    <s v="wearables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0T20:02:56"/>
    <d v="2015-12-22T20:02:56"/>
    <b v="0"/>
    <n v="7"/>
    <b v="0"/>
    <s v="technology/wearables"/>
    <n v="1.365"/>
    <n v="39"/>
    <x v="2"/>
    <s v="wearables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3:01:01"/>
    <d v="2015-12-18T13:01:01"/>
    <b v="0"/>
    <n v="24"/>
    <b v="0"/>
    <s v="technology/wearables"/>
    <n v="28.04"/>
    <n v="58.416666666666664"/>
    <x v="2"/>
    <s v="wearables"/>
    <x v="0"/>
    <x v="11"/>
  </r>
  <r>
    <n v="951"/>
    <s v="Smart Harness"/>
    <s v="Revolutionizing the way we walk our dogs!"/>
    <n v="50000"/>
    <n v="19195"/>
    <x v="2"/>
    <s v="US"/>
    <s v="USD"/>
    <d v="2016-06-04T10:41:12"/>
    <d v="2016-04-20T10:41:12"/>
    <b v="0"/>
    <n v="121"/>
    <b v="0"/>
    <s v="technology/wearables"/>
    <n v="38.39"/>
    <n v="158.63636363636363"/>
    <x v="2"/>
    <s v="wearables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d v="2016-11-18T10:43:32"/>
    <d v="2016-10-19T09:43:32"/>
    <b v="0"/>
    <n v="196"/>
    <b v="0"/>
    <s v="technology/wearables"/>
    <n v="39.942857142857143"/>
    <n v="99.857142857142861"/>
    <x v="2"/>
    <s v="wearables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4T22:56:39"/>
    <d v="2014-12-25T22:56:39"/>
    <b v="0"/>
    <n v="5"/>
    <b v="0"/>
    <s v="technology/wearables"/>
    <n v="0.84"/>
    <n v="25.2"/>
    <x v="2"/>
    <s v="wearables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15:00:39"/>
    <d v="2015-07-09T15:00:39"/>
    <b v="0"/>
    <n v="73"/>
    <b v="0"/>
    <s v="technology/wearables"/>
    <n v="43.406666666666666"/>
    <n v="89.191780821917803"/>
    <x v="2"/>
    <s v="wearables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2:05:00"/>
    <d v="2016-08-04T02:05:00"/>
    <b v="0"/>
    <n v="93"/>
    <b v="0"/>
    <s v="technology/wearables"/>
    <n v="5.6613333333333333"/>
    <n v="182.6236559139785"/>
    <x v="2"/>
    <s v="wearables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15:55:59"/>
    <d v="2015-02-25T16:55:59"/>
    <b v="0"/>
    <n v="17"/>
    <b v="0"/>
    <s v="technology/wearables"/>
    <n v="1.722"/>
    <n v="50.647058823529413"/>
    <x v="2"/>
    <s v="wearables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09:15:33"/>
    <d v="2016-10-17T08:15:33"/>
    <b v="0"/>
    <n v="7"/>
    <b v="0"/>
    <s v="technology/wearables"/>
    <n v="1.9416666666666664"/>
    <n v="33.285714285714285"/>
    <x v="2"/>
    <s v="wearables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09T23:59:00"/>
    <d v="2015-03-19T14:16:03"/>
    <b v="0"/>
    <n v="17"/>
    <b v="0"/>
    <s v="technology/wearables"/>
    <n v="11.328275684711327"/>
    <n v="51.823529411764703"/>
    <x v="2"/>
    <s v="wearables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8T23:11:05"/>
    <d v="2014-12-19T23:11:05"/>
    <b v="0"/>
    <n v="171"/>
    <b v="0"/>
    <s v="technology/wearables"/>
    <n v="38.86"/>
    <n v="113.62573099415205"/>
    <x v="2"/>
    <s v="wearables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09:02:35"/>
    <d v="2017-01-31T10:02:35"/>
    <b v="0"/>
    <n v="188"/>
    <b v="0"/>
    <s v="technology/wearables"/>
    <n v="46.100628930817614"/>
    <n v="136.46276595744681"/>
    <x v="2"/>
    <s v="wearables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4:00:00"/>
    <d v="2017-01-05T11:38:55"/>
    <b v="0"/>
    <n v="110"/>
    <b v="0"/>
    <s v="technology/wearables"/>
    <n v="42.188421052631583"/>
    <n v="364.35454545454547"/>
    <x v="2"/>
    <s v="wearables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2:05:53"/>
    <d v="2016-01-04T12:05:53"/>
    <b v="0"/>
    <n v="37"/>
    <b v="0"/>
    <s v="technology/wearables"/>
    <n v="28.48"/>
    <n v="19.243243243243242"/>
    <x v="2"/>
    <s v="wearables"/>
    <x v="2"/>
    <x v="1"/>
  </r>
  <r>
    <n v="963"/>
    <s v="The Ultimate Learning Center"/>
    <s v="WE are molding an educated, motivated, non violent GENERATION!"/>
    <n v="35000"/>
    <n v="377"/>
    <x v="2"/>
    <s v="US"/>
    <s v="USD"/>
    <d v="2016-10-17T10:15:19"/>
    <d v="2016-09-12T10:15:19"/>
    <b v="0"/>
    <n v="9"/>
    <b v="0"/>
    <s v="technology/wearables"/>
    <n v="1.077142857142857"/>
    <n v="41.888888888888886"/>
    <x v="2"/>
    <s v="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0:05:19"/>
    <d v="2015-07-23T10:05:19"/>
    <b v="0"/>
    <n v="29"/>
    <b v="0"/>
    <s v="technology/wearables"/>
    <n v="0.79909090909090907"/>
    <n v="30.310344827586206"/>
    <x v="2"/>
    <s v="wearables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5T22:59:00"/>
    <d v="2016-09-23T19:24:06"/>
    <b v="0"/>
    <n v="6"/>
    <b v="0"/>
    <s v="technology/wearables"/>
    <n v="1.1919999999999999"/>
    <n v="49.666666666666664"/>
    <x v="2"/>
    <s v="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0:15:32"/>
    <d v="2016-09-06T10:15:32"/>
    <b v="0"/>
    <n v="30"/>
    <b v="0"/>
    <s v="technology/wearables"/>
    <n v="14.799999999999999"/>
    <n v="59.2"/>
    <x v="2"/>
    <s v="wearables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0:06:14"/>
    <d v="2016-02-22T01:06:14"/>
    <b v="0"/>
    <n v="81"/>
    <b v="0"/>
    <s v="technology/wearables"/>
    <n v="17.810000000000002"/>
    <n v="43.97530864197531"/>
    <x v="2"/>
    <s v="wearables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15:20:34"/>
    <d v="2014-07-16T15:20:34"/>
    <b v="0"/>
    <n v="4"/>
    <b v="0"/>
    <s v="technology/wearables"/>
    <n v="1.325"/>
    <n v="26.5"/>
    <x v="2"/>
    <s v="wearables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2:16:47"/>
    <d v="2017-01-07T02:16:47"/>
    <b v="0"/>
    <n v="11"/>
    <b v="0"/>
    <s v="technology/wearables"/>
    <n v="46.666666666666664"/>
    <n v="1272.7272727272727"/>
    <x v="2"/>
    <s v="wearables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2T23:59:00"/>
    <d v="2016-12-17T00:17:33"/>
    <b v="0"/>
    <n v="14"/>
    <b v="0"/>
    <s v="technology/wearables"/>
    <n v="45.92"/>
    <n v="164"/>
    <x v="2"/>
    <s v="wearables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2:01:00"/>
    <d v="2015-04-17T12:01:00"/>
    <b v="0"/>
    <n v="5"/>
    <b v="0"/>
    <s v="technology/wearables"/>
    <n v="0.22599999999999998"/>
    <n v="45.2"/>
    <x v="2"/>
    <s v="wearables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1:59:00"/>
    <d v="2014-08-05T15:46:38"/>
    <b v="0"/>
    <n v="45"/>
    <b v="0"/>
    <s v="technology/wearables"/>
    <n v="34.625"/>
    <n v="153.88888888888889"/>
    <x v="2"/>
    <s v="wearables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8T20:21:33"/>
    <d v="2015-09-09T19:21:33"/>
    <b v="0"/>
    <n v="8"/>
    <b v="0"/>
    <s v="technology/wearables"/>
    <n v="2.0549999999999997"/>
    <n v="51.375"/>
    <x v="2"/>
    <s v="wearables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1:59:16"/>
    <d v="2016-02-24T12:59:16"/>
    <b v="0"/>
    <n v="3"/>
    <b v="0"/>
    <s v="technology/wearables"/>
    <n v="0.55999999999999994"/>
    <n v="93.333333333333329"/>
    <x v="2"/>
    <s v="wearables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1:43:05"/>
    <d v="2016-04-29T11:43:05"/>
    <b v="0"/>
    <n v="24"/>
    <b v="0"/>
    <s v="technology/wearables"/>
    <n v="2.6069999999999998"/>
    <n v="108.625"/>
    <x v="2"/>
    <s v="wearables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3T20:24:57"/>
    <d v="2015-06-29T20:24:57"/>
    <b v="0"/>
    <n v="18"/>
    <b v="0"/>
    <s v="technology/wearables"/>
    <n v="1.9259999999999999"/>
    <n v="160.5"/>
    <x v="2"/>
    <s v="wearables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17:36:37"/>
    <d v="2016-01-22T17:36:37"/>
    <b v="0"/>
    <n v="12"/>
    <b v="0"/>
    <s v="technology/wearables"/>
    <n v="33.666666666666664"/>
    <n v="75.75"/>
    <x v="2"/>
    <s v="wearables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2:25:01"/>
    <d v="2016-01-26T02:25:01"/>
    <b v="0"/>
    <n v="123"/>
    <b v="0"/>
    <s v="technology/wearables"/>
    <n v="56.263267182990241"/>
    <n v="790.83739837398377"/>
    <x v="2"/>
    <s v="wearables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3:59:00"/>
    <d v="2016-05-16T05:00:28"/>
    <b v="0"/>
    <n v="96"/>
    <b v="0"/>
    <s v="technology/wearables"/>
    <n v="82.817599999999999"/>
    <n v="301.93916666666667"/>
    <x v="2"/>
    <s v="wearables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17:42:02"/>
    <d v="2014-10-16T16:42:02"/>
    <b v="0"/>
    <n v="31"/>
    <b v="0"/>
    <s v="technology/wearables"/>
    <n v="14.860000000000001"/>
    <n v="47.935483870967744"/>
    <x v="2"/>
    <s v="wearables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17:43:42"/>
    <d v="2014-07-10T17:43:42"/>
    <b v="0"/>
    <n v="4"/>
    <b v="0"/>
    <s v="technology/wearables"/>
    <n v="1.2375123751237513E-2"/>
    <n v="2.75"/>
    <x v="2"/>
    <s v="wearables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3:04:46"/>
    <d v="2016-09-02T13:04:46"/>
    <b v="0"/>
    <n v="3"/>
    <b v="0"/>
    <s v="technology/wearables"/>
    <n v="1.7142857142857144E-2"/>
    <n v="1"/>
    <x v="2"/>
    <s v="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15:54:00"/>
    <d v="2016-07-23T11:01:25"/>
    <b v="0"/>
    <n v="179"/>
    <b v="0"/>
    <s v="technology/wearables"/>
    <n v="29.506136117214709"/>
    <n v="171.79329608938548"/>
    <x v="2"/>
    <s v="wearables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7T20:46:48"/>
    <d v="2015-02-25T21:46:48"/>
    <b v="0"/>
    <n v="3"/>
    <b v="0"/>
    <s v="technology/wearables"/>
    <n v="1.06"/>
    <n v="35.333333333333336"/>
    <x v="2"/>
    <s v="wearables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18:00:00"/>
    <d v="2015-12-01T18:13:30"/>
    <b v="0"/>
    <n v="23"/>
    <b v="0"/>
    <s v="technology/wearables"/>
    <n v="6.293333333333333"/>
    <n v="82.086956521739125"/>
    <x v="2"/>
    <s v="wearables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09T19:00:00"/>
    <d v="2015-11-16T13:25:00"/>
    <b v="0"/>
    <n v="23"/>
    <b v="0"/>
    <s v="technology/wearables"/>
    <n v="12.75"/>
    <n v="110.8695652173913"/>
    <x v="2"/>
    <s v="wearables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2:04:10"/>
    <d v="2014-05-14T02:04:10"/>
    <b v="0"/>
    <n v="41"/>
    <b v="0"/>
    <s v="technology/wearables"/>
    <n v="13.22"/>
    <n v="161.21951219512195"/>
    <x v="2"/>
    <s v="wearables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3:33:45"/>
    <d v="2016-09-01T03:33:45"/>
    <b v="0"/>
    <n v="0"/>
    <b v="0"/>
    <s v="technology/wearables"/>
    <n v="0"/>
    <e v="#DIV/0!"/>
    <x v="2"/>
    <s v="wearables"/>
    <x v="2"/>
    <x v="8"/>
  </r>
  <r>
    <n v="989"/>
    <s v="Power Rope"/>
    <s v="The most useful phone charger you will ever buy"/>
    <n v="10000"/>
    <n v="1677"/>
    <x v="2"/>
    <s v="US"/>
    <s v="USD"/>
    <d v="2016-09-28T17:24:55"/>
    <d v="2016-08-29T17:24:55"/>
    <b v="0"/>
    <n v="32"/>
    <b v="0"/>
    <s v="technology/wearables"/>
    <n v="16.77"/>
    <n v="52.40625"/>
    <x v="2"/>
    <s v="wearables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3:49:24"/>
    <d v="2014-08-04T13:49:24"/>
    <b v="0"/>
    <n v="2"/>
    <b v="0"/>
    <s v="technology/wearables"/>
    <n v="0.104"/>
    <n v="13"/>
    <x v="2"/>
    <s v="wearables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3:51:00"/>
    <d v="2016-06-17T13:09:48"/>
    <b v="0"/>
    <n v="7"/>
    <b v="0"/>
    <s v="technology/wearables"/>
    <n v="4.24"/>
    <n v="30.285714285714285"/>
    <x v="2"/>
    <s v="wearables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d v="2016-05-07T16:11:59"/>
    <d v="2016-03-08T17:11:59"/>
    <b v="0"/>
    <n v="4"/>
    <b v="0"/>
    <s v="technology/wearables"/>
    <n v="0.46699999999999997"/>
    <n v="116.75"/>
    <x v="2"/>
    <s v="wearables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0:00:00"/>
    <d v="2016-10-09T18:09:28"/>
    <b v="0"/>
    <n v="196"/>
    <b v="0"/>
    <s v="technology/wearables"/>
    <n v="25.087142857142858"/>
    <n v="89.59693877551021"/>
    <x v="2"/>
    <s v="wearables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17:59:00"/>
    <d v="2014-10-09T01:18:50"/>
    <b v="0"/>
    <n v="11"/>
    <b v="0"/>
    <s v="technology/wearables"/>
    <n v="2.3345000000000002"/>
    <n v="424.45454545454544"/>
    <x v="2"/>
    <s v="wearables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1:00:00"/>
    <d v="2014-11-04T17:34:40"/>
    <b v="0"/>
    <n v="9"/>
    <b v="0"/>
    <s v="technology/wearables"/>
    <n v="7.26"/>
    <n v="80.666666666666671"/>
    <x v="2"/>
    <s v="wearables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0:27:00"/>
    <d v="2014-06-27T15:47:40"/>
    <b v="0"/>
    <n v="5"/>
    <b v="0"/>
    <s v="technology/wearables"/>
    <n v="1.625"/>
    <n v="13"/>
    <x v="2"/>
    <s v="wearables"/>
    <x v="3"/>
    <x v="0"/>
  </r>
  <r>
    <n v="997"/>
    <s v="iPhanny"/>
    <s v="The iPhanny keeps your iPhone 6 safe from bending in those dangerous pants pockets."/>
    <n v="5000"/>
    <n v="65"/>
    <x v="2"/>
    <s v="US"/>
    <s v="USD"/>
    <d v="2014-11-27T22:28:17"/>
    <d v="2014-10-28T21:28:17"/>
    <b v="0"/>
    <n v="8"/>
    <b v="0"/>
    <s v="technology/wearables"/>
    <n v="1.3"/>
    <n v="8.125"/>
    <x v="2"/>
    <s v="wearables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0:03:21"/>
    <d v="2015-10-04T23:03:21"/>
    <b v="0"/>
    <n v="229"/>
    <b v="0"/>
    <s v="technology/wearables"/>
    <n v="58.558333333333337"/>
    <n v="153.42794759825327"/>
    <x v="2"/>
    <s v="wearables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3:02:00"/>
    <d v="2014-10-14T02:11:30"/>
    <b v="0"/>
    <n v="40"/>
    <b v="0"/>
    <s v="technology/wearables"/>
    <n v="7.7886666666666677"/>
    <n v="292.07499999999999"/>
    <x v="2"/>
    <s v="wearables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4T19:26:00"/>
    <d v="2017-01-13T20:26:00"/>
    <b v="0"/>
    <n v="6"/>
    <b v="0"/>
    <s v="technology/wearables"/>
    <n v="2.2157147647256061"/>
    <n v="3304"/>
    <x v="2"/>
    <s v="wearables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2:16:53"/>
    <d v="2016-12-16T12:16:53"/>
    <b v="0"/>
    <n v="4"/>
    <b v="0"/>
    <s v="technology/wearables"/>
    <n v="104"/>
    <n v="1300"/>
    <x v="2"/>
    <s v="wearables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0:59:00"/>
    <d v="2015-11-17T11:25:14"/>
    <b v="0"/>
    <n v="22"/>
    <b v="0"/>
    <s v="technology/wearables"/>
    <n v="29.6029602960296"/>
    <n v="134.54545454545453"/>
    <x v="2"/>
    <s v="wearables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1:01:01"/>
    <d v="2017-02-14T12:01:01"/>
    <b v="0"/>
    <n v="15"/>
    <b v="0"/>
    <s v="technology/wearables"/>
    <n v="16.055"/>
    <n v="214.06666666666666"/>
    <x v="2"/>
    <s v="wearables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2:00:27"/>
    <d v="2016-01-19T12:00:27"/>
    <b v="0"/>
    <n v="95"/>
    <b v="0"/>
    <s v="technology/wearables"/>
    <n v="82.207999999999998"/>
    <n v="216.33684210526314"/>
    <x v="2"/>
    <s v="wearables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09:59:43"/>
    <d v="2015-09-29T09:59:43"/>
    <b v="0"/>
    <n v="161"/>
    <b v="0"/>
    <s v="technology/wearables"/>
    <n v="75.051000000000002"/>
    <n v="932.31055900621118"/>
    <x v="2"/>
    <s v="wearables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2:11:00"/>
    <d v="2014-12-03T19:57:52"/>
    <b v="0"/>
    <n v="8"/>
    <b v="0"/>
    <s v="technology/wearables"/>
    <n v="5.8500000000000005"/>
    <n v="29.25"/>
    <x v="2"/>
    <s v="wearables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0:00:23"/>
    <d v="2016-11-02T09:00:23"/>
    <b v="0"/>
    <n v="76"/>
    <b v="0"/>
    <s v="technology/wearables"/>
    <n v="44.32"/>
    <n v="174.94736842105263"/>
    <x v="2"/>
    <s v="wearables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4:25:15"/>
    <d v="2016-11-28T14:25:15"/>
    <b v="0"/>
    <n v="1"/>
    <b v="0"/>
    <s v="technology/wearables"/>
    <n v="0.26737967914438499"/>
    <n v="250"/>
    <x v="2"/>
    <s v="wearables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09:30:46"/>
    <d v="2016-05-20T09:30:46"/>
    <b v="0"/>
    <n v="101"/>
    <b v="0"/>
    <s v="technology/wearables"/>
    <n v="13.13"/>
    <n v="65"/>
    <x v="2"/>
    <s v="wearables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4T21:59:00"/>
    <d v="2016-07-10T14:54:22"/>
    <b v="0"/>
    <n v="4"/>
    <b v="0"/>
    <s v="technology/wearables"/>
    <n v="0.19088937093275488"/>
    <n v="55"/>
    <x v="2"/>
    <s v="wearables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16:33:15"/>
    <d v="2014-11-03T16:33:15"/>
    <b v="0"/>
    <n v="1"/>
    <b v="0"/>
    <s v="technology/wearables"/>
    <n v="0.375"/>
    <n v="75"/>
    <x v="2"/>
    <s v="wearables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05:34:12"/>
    <d v="2016-12-10T05:34:12"/>
    <b v="0"/>
    <n v="775"/>
    <b v="0"/>
    <s v="technology/wearables"/>
    <n v="21535.021000000001"/>
    <n v="1389.3561935483872"/>
    <x v="2"/>
    <s v="wearables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15:00:00"/>
    <d v="2015-12-01T15:00:56"/>
    <b v="0"/>
    <n v="90"/>
    <b v="0"/>
    <s v="technology/wearables"/>
    <n v="34.527999999999999"/>
    <n v="95.911111111111111"/>
    <x v="2"/>
    <s v="wearables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4-12-31T19:03:35"/>
    <d v="2014-11-11T19:03:35"/>
    <b v="0"/>
    <n v="16"/>
    <b v="0"/>
    <s v="technology/wearables"/>
    <n v="30.599999999999998"/>
    <n v="191.25"/>
    <x v="2"/>
    <s v="wearables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17:04:55"/>
    <d v="2015-10-26T16:04:55"/>
    <b v="0"/>
    <n v="6"/>
    <b v="0"/>
    <s v="technology/wearables"/>
    <n v="2.666666666666667"/>
    <n v="40"/>
    <x v="2"/>
    <s v="wearables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6T20:34:16"/>
    <d v="2016-02-21T21:34:16"/>
    <b v="0"/>
    <n v="38"/>
    <b v="0"/>
    <s v="technology/wearables"/>
    <n v="2.8420000000000001"/>
    <n v="74.78947368421052"/>
    <x v="2"/>
    <s v="wearables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2:12:15"/>
    <d v="2015-10-12T11:12:15"/>
    <b v="0"/>
    <n v="355"/>
    <b v="0"/>
    <s v="technology/wearables"/>
    <n v="22.878799999999998"/>
    <n v="161.11830985915492"/>
    <x v="2"/>
    <s v="wearables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06:48:53"/>
    <d v="2016-06-14T06:48:53"/>
    <b v="0"/>
    <n v="7"/>
    <b v="0"/>
    <s v="technology/wearables"/>
    <n v="3.105"/>
    <n v="88.714285714285708"/>
    <x v="2"/>
    <s v="wearables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18:22:29"/>
    <d v="2015-01-05T18:22:29"/>
    <b v="0"/>
    <n v="400"/>
    <b v="0"/>
    <s v="technology/wearables"/>
    <n v="47.333333333333336"/>
    <n v="53.25"/>
    <x v="2"/>
    <s v="wearables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1T19:47:00"/>
    <d v="2015-05-02T20:40:09"/>
    <b v="0"/>
    <n v="30"/>
    <b v="1"/>
    <s v="music/electronic music"/>
    <n v="205.54838709677421"/>
    <n v="106.2"/>
    <x v="4"/>
    <s v="electronic music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6T23:00:00"/>
    <d v="2015-09-24T01:02:51"/>
    <b v="1"/>
    <n v="478"/>
    <b v="1"/>
    <s v="music/electronic music"/>
    <n v="351.80366666666669"/>
    <n v="22.079728033472804"/>
    <x v="4"/>
    <s v="electronic music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d v="2015-05-17T10:31:17"/>
    <d v="2015-04-17T10:31:17"/>
    <b v="1"/>
    <n v="74"/>
    <b v="1"/>
    <s v="music/electronic music"/>
    <n v="114.9"/>
    <n v="31.054054054054053"/>
    <x v="4"/>
    <s v="electronic music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17:04:21"/>
    <d v="2015-05-21T17:04:21"/>
    <b v="0"/>
    <n v="131"/>
    <b v="1"/>
    <s v="music/electronic music"/>
    <n v="237.15"/>
    <n v="36.206106870229007"/>
    <x v="4"/>
    <s v="electronic music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08:56:03"/>
    <d v="2016-01-01T08:56:03"/>
    <b v="1"/>
    <n v="61"/>
    <b v="1"/>
    <s v="music/electronic music"/>
    <n v="118.63774999999998"/>
    <n v="388.9762295081967"/>
    <x v="4"/>
    <s v="electronic music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4:00:37"/>
    <d v="2015-02-14T15:00:37"/>
    <b v="1"/>
    <n v="1071"/>
    <b v="1"/>
    <s v="music/electronic music"/>
    <n v="109.92831428571431"/>
    <n v="71.848571428571432"/>
    <x v="4"/>
    <s v="electronic music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3:46:56"/>
    <d v="2016-02-26T04:46:56"/>
    <b v="1"/>
    <n v="122"/>
    <b v="1"/>
    <s v="music/electronic music"/>
    <n v="100.00828571428571"/>
    <n v="57.381803278688523"/>
    <x v="4"/>
    <s v="electronic music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2T19:49:07"/>
    <d v="2014-09-22T19:49:07"/>
    <b v="1"/>
    <n v="111"/>
    <b v="1"/>
    <s v="music/electronic music"/>
    <n v="103.09292094387415"/>
    <n v="69.666666666666671"/>
    <x v="4"/>
    <s v="electronic music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15:00:00"/>
    <d v="2017-01-20T10:03:25"/>
    <b v="1"/>
    <n v="255"/>
    <b v="1"/>
    <s v="music/electronic music"/>
    <n v="117.27000000000001"/>
    <n v="45.988235294117644"/>
    <x v="4"/>
    <s v="electronic music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16:59:00"/>
    <d v="2015-02-09T12:05:07"/>
    <b v="0"/>
    <n v="141"/>
    <b v="1"/>
    <s v="music/electronic music"/>
    <n v="111.75999999999999"/>
    <n v="79.262411347517727"/>
    <x v="4"/>
    <s v="electronic music"/>
    <x v="0"/>
    <x v="2"/>
  </r>
  <r>
    <n v="1030"/>
    <s v="The Gothsicles - I FEEL SICLE"/>
    <s v="Help fund the latest Gothsicles mega-album, I FEEL SICLE!"/>
    <n v="2000"/>
    <n v="6842"/>
    <x v="0"/>
    <s v="US"/>
    <s v="USD"/>
    <d v="2016-09-12T06:35:49"/>
    <d v="2016-08-29T06:35:49"/>
    <b v="0"/>
    <n v="159"/>
    <b v="1"/>
    <s v="music/electronic music"/>
    <n v="342.09999999999997"/>
    <n v="43.031446540880502"/>
    <x v="4"/>
    <s v="electronic music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3:20:10"/>
    <d v="2015-11-16T13:20:10"/>
    <b v="0"/>
    <n v="99"/>
    <b v="1"/>
    <s v="music/electronic music"/>
    <n v="107.4"/>
    <n v="108.48484848484848"/>
    <x v="4"/>
    <s v="electronic music"/>
    <x v="0"/>
    <x v="4"/>
  </r>
  <r>
    <n v="1032"/>
    <s v="Phantom Ship / Coastal (Album Preorder)"/>
    <s v="Ideal for living rooms and open spaces."/>
    <n v="5400"/>
    <n v="5858.84"/>
    <x v="0"/>
    <s v="US"/>
    <s v="USD"/>
    <d v="2016-06-23T11:00:25"/>
    <d v="2016-05-24T11:00:25"/>
    <b v="0"/>
    <n v="96"/>
    <b v="1"/>
    <s v="music/electronic music"/>
    <n v="108.49703703703703"/>
    <n v="61.029583333333335"/>
    <x v="4"/>
    <s v="electronic music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2:34:40"/>
    <d v="2016-11-14T12:34:40"/>
    <b v="0"/>
    <n v="27"/>
    <b v="1"/>
    <s v="music/electronic music"/>
    <n v="102.86144578313252"/>
    <n v="50.592592592592595"/>
    <x v="4"/>
    <s v="electronic music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4T22:59:00"/>
    <d v="2016-07-03T23:00:04"/>
    <b v="0"/>
    <n v="166"/>
    <b v="1"/>
    <s v="music/electronic music"/>
    <n v="130.0018"/>
    <n v="39.157168674698795"/>
    <x v="4"/>
    <s v="electronic music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0:23:40"/>
    <d v="2015-01-12T10:23:40"/>
    <b v="0"/>
    <n v="76"/>
    <b v="1"/>
    <s v="music/electronic music"/>
    <n v="107.65217391304347"/>
    <n v="65.15789473684211"/>
    <x v="4"/>
    <s v="electronic music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3:00:00"/>
    <d v="2012-12-06T05:46:30"/>
    <b v="0"/>
    <n v="211"/>
    <b v="1"/>
    <s v="music/electronic music"/>
    <n v="112.36044444444444"/>
    <n v="23.963127962085309"/>
    <x v="4"/>
    <s v="electronic music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0:00:00"/>
    <d v="2015-04-25T14:44:22"/>
    <b v="0"/>
    <n v="21"/>
    <b v="1"/>
    <s v="music/electronic music"/>
    <n v="102.1"/>
    <n v="48.61904761904762"/>
    <x v="4"/>
    <s v="electronic music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8T23:33:43"/>
    <d v="2016-02-18T00:33:43"/>
    <b v="0"/>
    <n v="61"/>
    <b v="1"/>
    <s v="music/electronic music"/>
    <n v="145.33333333333334"/>
    <n v="35.73770491803279"/>
    <x v="4"/>
    <s v="electronic music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2:59:00"/>
    <d v="2016-11-17T21:37:26"/>
    <b v="0"/>
    <n v="30"/>
    <b v="1"/>
    <s v="music/electronic music"/>
    <n v="128.19999999999999"/>
    <n v="21.366666666666667"/>
    <x v="4"/>
    <s v="electronic music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2:00:09"/>
    <d v="2016-07-28T12:00:09"/>
    <b v="0"/>
    <n v="1"/>
    <b v="0"/>
    <s v="journalism/audio"/>
    <n v="0.29411764705882354"/>
    <n v="250"/>
    <x v="5"/>
    <s v="audio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0T20:26:32"/>
    <d v="2014-07-10T20:26:32"/>
    <b v="0"/>
    <n v="0"/>
    <b v="0"/>
    <s v="journalism/audio"/>
    <n v="0"/>
    <e v="#DIV/0!"/>
    <x v="5"/>
    <s v="audio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05:00:00"/>
    <d v="2014-07-31T11:42:28"/>
    <b v="0"/>
    <n v="1"/>
    <b v="0"/>
    <s v="journalism/audio"/>
    <n v="1.5384615384615385"/>
    <n v="10"/>
    <x v="5"/>
    <s v="audio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1:04:15"/>
    <d v="2015-04-20T01:04:15"/>
    <b v="0"/>
    <n v="292"/>
    <b v="0"/>
    <s v="journalism/audio"/>
    <n v="8.5370000000000008"/>
    <n v="29.236301369863014"/>
    <x v="5"/>
    <s v="audio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15:27:00"/>
    <d v="2015-01-07T17:13:21"/>
    <b v="0"/>
    <n v="2"/>
    <b v="0"/>
    <s v="journalism/audio"/>
    <n v="8.5714285714285715E-2"/>
    <n v="3"/>
    <x v="5"/>
    <s v="audio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15:59:10"/>
    <d v="2014-07-24T15:59:10"/>
    <b v="0"/>
    <n v="8"/>
    <b v="0"/>
    <s v="journalism/audio"/>
    <n v="2.6599999999999997"/>
    <n v="33.25"/>
    <x v="5"/>
    <s v="audio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15:26:00"/>
    <d v="2015-11-11T15:26:00"/>
    <b v="0"/>
    <n v="0"/>
    <b v="0"/>
    <s v="journalism/audio"/>
    <n v="0"/>
    <e v="#DIV/0!"/>
    <x v="5"/>
    <s v="audio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15:38:35"/>
    <d v="2014-10-06T14:38:35"/>
    <b v="0"/>
    <n v="1"/>
    <b v="0"/>
    <s v="journalism/audio"/>
    <n v="0.05"/>
    <n v="1"/>
    <x v="5"/>
    <s v="audio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4T20:16:29"/>
    <d v="2016-08-15T20:16:29"/>
    <b v="0"/>
    <n v="4"/>
    <b v="0"/>
    <s v="journalism/audio"/>
    <n v="1.4133333333333333"/>
    <n v="53"/>
    <x v="5"/>
    <s v="audio"/>
    <x v="2"/>
    <x v="10"/>
  </r>
  <r>
    <n v="1049"/>
    <s v="J1 (Canceled)"/>
    <s v="------"/>
    <n v="12000"/>
    <n v="0"/>
    <x v="1"/>
    <s v="US"/>
    <s v="USD"/>
    <d v="2016-02-12T05:20:45"/>
    <d v="2016-01-13T05:20:45"/>
    <b v="0"/>
    <n v="0"/>
    <b v="0"/>
    <s v="journalism/audio"/>
    <n v="0"/>
    <e v="#DIV/0!"/>
    <x v="5"/>
    <s v="audio"/>
    <x v="2"/>
    <x v="1"/>
  </r>
  <r>
    <n v="1050"/>
    <s v="The (Secular) Barbershop Podcast (Canceled)"/>
    <s v="Secularism is on the rise and I hear you.Talk to me."/>
    <n v="2500"/>
    <n v="0"/>
    <x v="1"/>
    <s v="US"/>
    <s v="USD"/>
    <d v="2015-09-14T14:07:57"/>
    <d v="2015-08-15T14:07:57"/>
    <b v="0"/>
    <n v="0"/>
    <b v="0"/>
    <s v="journalism/audio"/>
    <n v="0"/>
    <e v="#DIV/0!"/>
    <x v="5"/>
    <s v="audio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6T19:20:25"/>
    <d v="2014-07-29T19:20:25"/>
    <b v="0"/>
    <n v="0"/>
    <b v="0"/>
    <s v="journalism/audio"/>
    <n v="0"/>
    <e v="#DIV/0!"/>
    <x v="5"/>
    <s v="audio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15:09:00"/>
    <d v="2016-04-23T14:08:15"/>
    <b v="0"/>
    <n v="0"/>
    <b v="0"/>
    <s v="journalism/audio"/>
    <n v="0"/>
    <e v="#DIV/0!"/>
    <x v="5"/>
    <s v="audio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5T23:08:52"/>
    <d v="2017-02-08T23:08:52"/>
    <b v="0"/>
    <n v="1"/>
    <b v="0"/>
    <s v="journalism/audio"/>
    <n v="1"/>
    <n v="15"/>
    <x v="5"/>
    <s v="audio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17:00:00"/>
    <d v="2014-07-11T15:26:39"/>
    <b v="0"/>
    <n v="0"/>
    <b v="0"/>
    <s v="journalism/audio"/>
    <n v="0"/>
    <e v="#DIV/0!"/>
    <x v="5"/>
    <s v="audio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18:49:05"/>
    <d v="2016-02-06T18:49:05"/>
    <b v="0"/>
    <n v="0"/>
    <b v="0"/>
    <s v="journalism/audio"/>
    <n v="0"/>
    <e v="#DIV/0!"/>
    <x v="5"/>
    <s v="audio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1:16:17"/>
    <d v="2015-02-23T12:16:17"/>
    <b v="0"/>
    <n v="0"/>
    <b v="0"/>
    <s v="journalism/audio"/>
    <n v="0"/>
    <e v="#DIV/0!"/>
    <x v="5"/>
    <s v="audio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16:54:43"/>
    <d v="2016-11-04T15:54:43"/>
    <b v="0"/>
    <n v="0"/>
    <b v="0"/>
    <s v="journalism/audio"/>
    <n v="0"/>
    <e v="#DIV/0!"/>
    <x v="5"/>
    <s v="audio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5T19:00:00"/>
    <d v="2015-02-12T16:37:23"/>
    <b v="0"/>
    <n v="0"/>
    <b v="0"/>
    <s v="journalism/audio"/>
    <n v="0"/>
    <e v="#DIV/0!"/>
    <x v="5"/>
    <s v="audio"/>
    <x v="0"/>
    <x v="2"/>
  </r>
  <r>
    <n v="1059"/>
    <s v="Voice Over Artist (Canceled)"/>
    <s v="Turning myself into a vocal artist."/>
    <n v="1100"/>
    <n v="0"/>
    <x v="1"/>
    <s v="US"/>
    <s v="USD"/>
    <d v="2015-03-13T12:57:36"/>
    <d v="2015-02-11T13:57:36"/>
    <b v="0"/>
    <n v="0"/>
    <b v="0"/>
    <s v="journalism/audio"/>
    <n v="0"/>
    <e v="#DIV/0!"/>
    <x v="5"/>
    <s v="audio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16:54:53"/>
    <d v="2015-03-16T16:54:53"/>
    <b v="0"/>
    <n v="1"/>
    <b v="0"/>
    <s v="journalism/audio"/>
    <n v="1"/>
    <n v="50"/>
    <x v="5"/>
    <s v="audio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d v="2016-05-01T20:00:00"/>
    <d v="2016-03-03T01:38:28"/>
    <b v="0"/>
    <n v="0"/>
    <b v="0"/>
    <s v="journalism/audio"/>
    <n v="0"/>
    <e v="#DIV/0!"/>
    <x v="5"/>
    <s v="audio"/>
    <x v="2"/>
    <x v="7"/>
  </r>
  <r>
    <n v="1062"/>
    <s v="RETURNING AT A LATER DATE"/>
    <s v="SEE US ON PATREON www.badgirlartwork.com"/>
    <n v="199"/>
    <n v="190"/>
    <x v="1"/>
    <s v="US"/>
    <s v="USD"/>
    <d v="2016-07-12T14:22:21"/>
    <d v="2016-07-05T14:22:21"/>
    <b v="0"/>
    <n v="4"/>
    <b v="0"/>
    <s v="journalism/audio"/>
    <n v="95.477386934673376"/>
    <n v="47.5"/>
    <x v="5"/>
    <s v="audio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0T19:44:22"/>
    <d v="2016-07-31T19:44:22"/>
    <b v="0"/>
    <n v="0"/>
    <b v="0"/>
    <s v="journalism/audio"/>
    <n v="0"/>
    <e v="#DIV/0!"/>
    <x v="5"/>
    <s v="audio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0:28:23"/>
    <d v="2013-05-23T00:28:23"/>
    <b v="0"/>
    <n v="123"/>
    <b v="0"/>
    <s v="games/video games"/>
    <n v="8.974444444444444"/>
    <n v="65.666666666666671"/>
    <x v="6"/>
    <s v="video games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4:08:42"/>
    <d v="2014-01-22T04:08:42"/>
    <b v="0"/>
    <n v="5"/>
    <b v="0"/>
    <s v="games/video games"/>
    <n v="2.7"/>
    <n v="16.2"/>
    <x v="6"/>
    <s v="video games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18:06:22"/>
    <d v="2013-06-20T18:06:22"/>
    <b v="0"/>
    <n v="148"/>
    <b v="0"/>
    <s v="games/video games"/>
    <n v="3.3673333333333333"/>
    <n v="34.128378378378379"/>
    <x v="6"/>
    <s v="video games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15:32:11"/>
    <d v="2013-11-21T15:32:11"/>
    <b v="0"/>
    <n v="10"/>
    <b v="0"/>
    <s v="games/video games"/>
    <n v="26"/>
    <n v="13"/>
    <x v="6"/>
    <s v="video games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2:54:24"/>
    <d v="2016-03-11T03:54:24"/>
    <b v="0"/>
    <n v="4"/>
    <b v="0"/>
    <s v="games/video games"/>
    <n v="0.15"/>
    <n v="11.25"/>
    <x v="6"/>
    <s v="video games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1:30:59"/>
    <d v="2013-10-25T00:30:59"/>
    <b v="0"/>
    <n v="21"/>
    <b v="0"/>
    <s v="games/video games"/>
    <n v="38.636363636363633"/>
    <n v="40.476190476190474"/>
    <x v="6"/>
    <s v="video games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09-30T19:17:02"/>
    <d v="2012-09-10T19:17:02"/>
    <b v="0"/>
    <n v="2"/>
    <b v="0"/>
    <s v="games/video games"/>
    <n v="0.70000000000000007"/>
    <n v="35"/>
    <x v="6"/>
    <s v="video games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4:04:53"/>
    <d v="2015-10-18T13:04:53"/>
    <b v="0"/>
    <n v="0"/>
    <b v="0"/>
    <s v="games/video games"/>
    <n v="0"/>
    <e v="#DIV/0!"/>
    <x v="6"/>
    <s v="video games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4:58:17"/>
    <d v="2014-01-06T14:58:17"/>
    <b v="0"/>
    <n v="4"/>
    <b v="0"/>
    <s v="games/video games"/>
    <n v="6.8000000000000005E-2"/>
    <n v="12.75"/>
    <x v="6"/>
    <s v="video games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18:09:01"/>
    <d v="2011-09-16T18:09:01"/>
    <b v="0"/>
    <n v="1"/>
    <b v="0"/>
    <s v="games/video games"/>
    <n v="1.3333333333333335"/>
    <n v="10"/>
    <x v="6"/>
    <s v="video games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3T23:09:05"/>
    <d v="2013-12-04T23:09:05"/>
    <b v="0"/>
    <n v="30"/>
    <b v="0"/>
    <s v="games/video games"/>
    <n v="6.3092592592592585"/>
    <n v="113.56666666666666"/>
    <x v="6"/>
    <s v="video games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d v="2012-05-06T16:41:56"/>
    <d v="2012-04-06T16:41:56"/>
    <b v="0"/>
    <n v="3"/>
    <b v="0"/>
    <s v="games/video games"/>
    <n v="4.5"/>
    <n v="15"/>
    <x v="6"/>
    <s v="video games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4:04:10"/>
    <d v="2014-07-18T04:04:10"/>
    <b v="0"/>
    <n v="975"/>
    <b v="0"/>
    <s v="games/video games"/>
    <n v="62.765333333333331"/>
    <n v="48.281025641025643"/>
    <x v="6"/>
    <s v="video games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3T23:00:11"/>
    <d v="2015-12-14T23:00:11"/>
    <b v="0"/>
    <n v="167"/>
    <b v="0"/>
    <s v="games/video games"/>
    <n v="29.376000000000001"/>
    <n v="43.976047904191617"/>
    <x v="6"/>
    <s v="video games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1T23:42:01"/>
    <d v="2011-06-06T23:42:01"/>
    <b v="0"/>
    <n v="5"/>
    <b v="0"/>
    <s v="games/video games"/>
    <n v="7.5"/>
    <n v="9"/>
    <x v="6"/>
    <s v="video games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08:35:36"/>
    <d v="2016-04-19T08:35:36"/>
    <b v="0"/>
    <n v="18"/>
    <b v="0"/>
    <s v="games/video games"/>
    <n v="2.6076923076923078"/>
    <n v="37.666666666666664"/>
    <x v="6"/>
    <s v="video games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0T22:18:53"/>
    <d v="2014-04-10T22:18:53"/>
    <b v="0"/>
    <n v="98"/>
    <b v="0"/>
    <s v="games/video games"/>
    <n v="9.1050000000000004"/>
    <n v="18.581632653061224"/>
    <x v="6"/>
    <s v="video games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17:14:52"/>
    <d v="2014-12-29T17:14:52"/>
    <b v="0"/>
    <n v="4"/>
    <b v="0"/>
    <s v="games/video games"/>
    <n v="1.7647058823529412E-2"/>
    <n v="3"/>
    <x v="6"/>
    <s v="video games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16:44:48"/>
    <d v="2012-07-11T16:44:48"/>
    <b v="0"/>
    <n v="3"/>
    <b v="0"/>
    <s v="games/video games"/>
    <n v="0.55999999999999994"/>
    <n v="18.666666666666668"/>
    <x v="6"/>
    <s v="video games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0:49:43"/>
    <d v="2014-06-03T10:49:43"/>
    <b v="0"/>
    <n v="1"/>
    <b v="0"/>
    <s v="games/video games"/>
    <n v="0.82000000000000006"/>
    <n v="410"/>
    <x v="6"/>
    <s v="video games"/>
    <x v="3"/>
    <x v="0"/>
  </r>
  <r>
    <n v="1084"/>
    <s v="My own channel"/>
    <s v="I want to start my own channel for gaming"/>
    <n v="550"/>
    <n v="0"/>
    <x v="2"/>
    <s v="US"/>
    <s v="USD"/>
    <d v="2014-08-08T16:53:24"/>
    <d v="2014-07-09T16:53:24"/>
    <b v="0"/>
    <n v="0"/>
    <b v="0"/>
    <s v="games/video games"/>
    <n v="0"/>
    <e v="#DIV/0!"/>
    <x v="6"/>
    <s v="video games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0:06:15"/>
    <d v="2016-02-13T11:06:15"/>
    <b v="0"/>
    <n v="9"/>
    <b v="0"/>
    <s v="games/video games"/>
    <n v="3.42"/>
    <n v="114"/>
    <x v="6"/>
    <s v="video games"/>
    <x v="2"/>
    <x v="2"/>
  </r>
  <r>
    <n v="1086"/>
    <s v="Cyber Universe Online"/>
    <s v="Humanity's future in the Galaxy"/>
    <n v="18000"/>
    <n v="15"/>
    <x v="2"/>
    <s v="US"/>
    <s v="USD"/>
    <d v="2014-08-24T15:48:11"/>
    <d v="2014-07-25T15:48:11"/>
    <b v="0"/>
    <n v="2"/>
    <b v="0"/>
    <s v="games/video games"/>
    <n v="8.3333333333333343E-2"/>
    <n v="7.5"/>
    <x v="6"/>
    <s v="video games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2:08:07"/>
    <d v="2014-05-16T12:08:07"/>
    <b v="0"/>
    <n v="0"/>
    <b v="0"/>
    <s v="games/video games"/>
    <n v="0"/>
    <e v="#DIV/0!"/>
    <x v="6"/>
    <s v="video games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d v="2014-04-24T14:11:07"/>
    <d v="2014-03-25T14:11:07"/>
    <b v="0"/>
    <n v="147"/>
    <b v="0"/>
    <s v="games/video games"/>
    <n v="14.182977777777777"/>
    <n v="43.41727891156463"/>
    <x v="6"/>
    <s v="video games"/>
    <x v="3"/>
    <x v="7"/>
  </r>
  <r>
    <n v="1089"/>
    <s v="Farabel"/>
    <s v="Farabel is a single player turn-based fantasy strategy game for Mac/PC/Linux"/>
    <n v="15000"/>
    <n v="1174"/>
    <x v="2"/>
    <s v="FR"/>
    <s v="EUR"/>
    <d v="2015-06-25T23:32:55"/>
    <d v="2015-05-26T23:32:55"/>
    <b v="0"/>
    <n v="49"/>
    <b v="0"/>
    <s v="games/video games"/>
    <n v="7.8266666666666662"/>
    <n v="23.959183673469386"/>
    <x v="6"/>
    <s v="video games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8T23:27:33"/>
    <d v="2015-04-28T23:27:33"/>
    <b v="0"/>
    <n v="1"/>
    <b v="0"/>
    <s v="games/video games"/>
    <n v="3.8464497269020695E-2"/>
    <n v="5"/>
    <x v="6"/>
    <s v="video games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3:41:12"/>
    <d v="2016-03-11T14:41:12"/>
    <b v="0"/>
    <n v="2"/>
    <b v="0"/>
    <s v="games/video games"/>
    <n v="12.5"/>
    <n v="12.5"/>
    <x v="6"/>
    <s v="video games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5T19:37:18"/>
    <d v="2012-12-06T19:37:18"/>
    <b v="0"/>
    <n v="7"/>
    <b v="0"/>
    <s v="games/video games"/>
    <n v="1.05"/>
    <n v="3"/>
    <x v="6"/>
    <s v="video games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18:22:17"/>
    <d v="2016-01-27T18:22:17"/>
    <b v="0"/>
    <n v="4"/>
    <b v="0"/>
    <s v="games/video games"/>
    <n v="14.083333333333334"/>
    <n v="10.5625"/>
    <x v="6"/>
    <s v="video games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2:07:13"/>
    <d v="2011-09-09T12:07:13"/>
    <b v="0"/>
    <n v="27"/>
    <b v="0"/>
    <s v="games/video games"/>
    <n v="18.300055555555556"/>
    <n v="122.00037037037038"/>
    <x v="6"/>
    <s v="video games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07:53:40"/>
    <d v="2013-07-31T07:53:40"/>
    <b v="0"/>
    <n v="94"/>
    <b v="0"/>
    <s v="games/video games"/>
    <n v="5.0347999999999997"/>
    <n v="267.80851063829789"/>
    <x v="6"/>
    <s v="video games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3T22:30:00"/>
    <d v="2014-09-03T07:25:54"/>
    <b v="0"/>
    <n v="29"/>
    <b v="0"/>
    <s v="games/video games"/>
    <n v="17.933333333333334"/>
    <n v="74.206896551724142"/>
    <x v="6"/>
    <s v="video games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4:01:17"/>
    <d v="2014-01-21T14:01:17"/>
    <b v="0"/>
    <n v="7"/>
    <b v="0"/>
    <s v="games/video games"/>
    <n v="4.7E-2"/>
    <n v="6.7142857142857144"/>
    <x v="6"/>
    <s v="video games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d v="2014-04-13T13:18:15"/>
    <d v="2014-03-14T13:18:15"/>
    <b v="0"/>
    <n v="22"/>
    <b v="0"/>
    <s v="games/video games"/>
    <n v="7.2120000000000006"/>
    <n v="81.954545454545453"/>
    <x v="6"/>
    <s v="video games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15:04:28"/>
    <d v="2015-04-13T15:04:28"/>
    <b v="0"/>
    <n v="1"/>
    <b v="0"/>
    <s v="games/video games"/>
    <n v="0.5"/>
    <n v="25"/>
    <x v="6"/>
    <s v="video games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3T21:39:31"/>
    <d v="2016-01-14T21:39:31"/>
    <b v="0"/>
    <n v="10"/>
    <b v="0"/>
    <s v="games/video games"/>
    <n v="2.5"/>
    <n v="10"/>
    <x v="6"/>
    <s v="video games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d v="2016-07-14T13:12:00"/>
    <d v="2016-06-17T13:32:18"/>
    <b v="0"/>
    <n v="6"/>
    <b v="0"/>
    <s v="games/video games"/>
    <n v="4.1000000000000002E-2"/>
    <n v="6.833333333333333"/>
    <x v="6"/>
    <s v="video games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0:59:00"/>
    <d v="2013-10-29T20:05:25"/>
    <b v="0"/>
    <n v="24"/>
    <b v="0"/>
    <s v="games/video games"/>
    <n v="5.3125"/>
    <n v="17.708333333333332"/>
    <x v="6"/>
    <s v="video games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0:19:50"/>
    <d v="2016-04-19T00:19:50"/>
    <b v="0"/>
    <n v="15"/>
    <b v="0"/>
    <s v="games/video games"/>
    <n v="1.6199999999999999"/>
    <n v="16.2"/>
    <x v="6"/>
    <s v="video games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4:50:21"/>
    <d v="2014-05-12T04:50:21"/>
    <b v="0"/>
    <n v="37"/>
    <b v="0"/>
    <s v="games/video games"/>
    <n v="4.9516666666666671"/>
    <n v="80.297297297297291"/>
    <x v="6"/>
    <s v="video games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3T21:15:27"/>
    <d v="2014-02-21T22:15:27"/>
    <b v="0"/>
    <n v="20"/>
    <b v="0"/>
    <s v="games/video games"/>
    <n v="0.159"/>
    <n v="71.55"/>
    <x v="6"/>
    <s v="video games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1:46:15"/>
    <d v="2012-03-05T12:46:15"/>
    <b v="0"/>
    <n v="7"/>
    <b v="0"/>
    <s v="games/video games"/>
    <n v="41.25"/>
    <n v="23.571428571428573"/>
    <x v="6"/>
    <s v="video games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15:40:24"/>
    <d v="2014-06-23T15:40:24"/>
    <b v="0"/>
    <n v="0"/>
    <b v="0"/>
    <s v="games/video games"/>
    <n v="0"/>
    <e v="#DIV/0!"/>
    <x v="6"/>
    <s v="video games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09:17:15"/>
    <d v="2012-02-13T10:17:15"/>
    <b v="0"/>
    <n v="21"/>
    <b v="0"/>
    <s v="games/video games"/>
    <n v="2.93"/>
    <n v="34.88095238095238"/>
    <x v="6"/>
    <s v="video games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4:03:10"/>
    <d v="2016-10-19T13:03:10"/>
    <b v="0"/>
    <n v="3"/>
    <b v="0"/>
    <s v="games/video games"/>
    <n v="0.44999999999999996"/>
    <n v="15"/>
    <x v="6"/>
    <s v="video games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17:23:42"/>
    <d v="2012-11-07T17:23:42"/>
    <b v="0"/>
    <n v="11"/>
    <b v="0"/>
    <s v="games/video games"/>
    <n v="0.51"/>
    <n v="23.181818181818183"/>
    <x v="6"/>
    <s v="video games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7T23:53:10"/>
    <d v="2015-12-08T23:53:10"/>
    <b v="0"/>
    <n v="1"/>
    <b v="0"/>
    <s v="games/video games"/>
    <n v="0.04"/>
    <n v="1"/>
    <x v="6"/>
    <s v="video games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3:30:00"/>
    <d v="2014-11-20T13:13:31"/>
    <b v="0"/>
    <n v="312"/>
    <b v="0"/>
    <s v="games/video games"/>
    <n v="35.537409090909087"/>
    <n v="100.23371794871794"/>
    <x v="6"/>
    <s v="video games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18:27:00"/>
    <d v="2014-07-15T18:27:00"/>
    <b v="0"/>
    <n v="1"/>
    <b v="0"/>
    <s v="games/video games"/>
    <n v="0.5"/>
    <n v="5"/>
    <x v="6"/>
    <s v="video games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3:18:07"/>
    <d v="2013-09-09T03:18:07"/>
    <b v="0"/>
    <n v="3"/>
    <b v="0"/>
    <s v="games/video games"/>
    <n v="0.16666666666666669"/>
    <n v="3.3333333333333335"/>
    <x v="6"/>
    <s v="video games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0:41:35"/>
    <d v="2016-02-29T11:41:35"/>
    <b v="0"/>
    <n v="4"/>
    <b v="0"/>
    <s v="games/video games"/>
    <n v="0.13250000000000001"/>
    <n v="13.25"/>
    <x v="6"/>
    <s v="video games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15:20:08"/>
    <d v="2012-04-10T15:20:08"/>
    <b v="0"/>
    <n v="10"/>
    <b v="0"/>
    <s v="games/video games"/>
    <n v="3.5704000000000007E-2"/>
    <n v="17.852"/>
    <x v="6"/>
    <s v="video games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09:21:53"/>
    <d v="2015-11-25T09:21:53"/>
    <b v="0"/>
    <n v="8"/>
    <b v="0"/>
    <s v="games/video games"/>
    <n v="8.3000000000000007"/>
    <n v="10.375"/>
    <x v="6"/>
    <s v="video games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4T21:59:39"/>
    <d v="2014-03-05T22:59:39"/>
    <b v="0"/>
    <n v="3"/>
    <b v="0"/>
    <s v="games/video games"/>
    <n v="2.4222222222222221"/>
    <n v="36.333333333333336"/>
    <x v="6"/>
    <s v="video games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4:01:04"/>
    <d v="2014-03-24T14:01:04"/>
    <b v="0"/>
    <n v="1"/>
    <b v="0"/>
    <s v="games/video games"/>
    <n v="0.23809523809523811"/>
    <n v="5"/>
    <x v="6"/>
    <s v="video games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15:56:40"/>
    <d v="2011-09-13T15:56:40"/>
    <b v="0"/>
    <n v="0"/>
    <b v="0"/>
    <s v="games/video games"/>
    <n v="0"/>
    <e v="#DIV/0!"/>
    <x v="6"/>
    <s v="video games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16:25:16"/>
    <d v="2016-02-12T17:25:16"/>
    <b v="0"/>
    <n v="5"/>
    <b v="0"/>
    <s v="games/video games"/>
    <n v="1.1599999999999999E-2"/>
    <n v="5.8"/>
    <x v="6"/>
    <s v="video games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1:53:45"/>
    <d v="2013-05-16T11:53:45"/>
    <b v="0"/>
    <n v="0"/>
    <b v="0"/>
    <s v="games/video games"/>
    <n v="0"/>
    <e v="#DIV/0!"/>
    <x v="6"/>
    <s v="video games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07:34:08"/>
    <d v="2014-03-20T07:34:08"/>
    <b v="0"/>
    <n v="3"/>
    <b v="0"/>
    <s v="games/video games"/>
    <n v="0.22"/>
    <n v="3.6666666666666665"/>
    <x v="6"/>
    <s v="video games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1:00:51"/>
    <d v="2015-03-31T11:00:51"/>
    <b v="0"/>
    <n v="7"/>
    <b v="0"/>
    <s v="games/mobile games"/>
    <n v="0.47222222222222221"/>
    <n v="60.714285714285715"/>
    <x v="6"/>
    <s v="mobile games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09:58:50"/>
    <d v="2015-07-27T09:58:50"/>
    <b v="0"/>
    <n v="0"/>
    <b v="0"/>
    <s v="games/mobile games"/>
    <n v="0"/>
    <e v="#DIV/0!"/>
    <x v="6"/>
    <s v="mobile games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2:51:34"/>
    <d v="2016-06-14T02:51:34"/>
    <b v="0"/>
    <n v="2"/>
    <b v="0"/>
    <s v="games/mobile games"/>
    <n v="0.5"/>
    <n v="5"/>
    <x v="6"/>
    <s v="mobile games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16:30:00"/>
    <d v="2014-10-14T15:30:00"/>
    <b v="0"/>
    <n v="23"/>
    <b v="0"/>
    <s v="games/mobile games"/>
    <n v="1.6714285714285713"/>
    <n v="25.434782608695652"/>
    <x v="6"/>
    <s v="mobile games"/>
    <x v="3"/>
    <x v="9"/>
  </r>
  <r>
    <n v="1128"/>
    <s v="Flying Turds"/>
    <s v="#havingfunFTW"/>
    <n v="1000"/>
    <n v="1"/>
    <x v="2"/>
    <s v="GB"/>
    <s v="GBP"/>
    <d v="2014-08-07T10:35:17"/>
    <d v="2014-07-08T10:35:17"/>
    <b v="0"/>
    <n v="1"/>
    <b v="0"/>
    <s v="games/mobile games"/>
    <n v="0.1"/>
    <n v="1"/>
    <x v="6"/>
    <s v="mobile games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1:21:33"/>
    <d v="2016-05-06T01:21:33"/>
    <b v="0"/>
    <n v="2"/>
    <b v="0"/>
    <s v="games/mobile games"/>
    <n v="0.105"/>
    <n v="10.5"/>
    <x v="6"/>
    <s v="mobile games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5T19:55:00"/>
    <d v="2014-09-26T18:55:00"/>
    <b v="0"/>
    <n v="3"/>
    <b v="0"/>
    <s v="games/mobile games"/>
    <n v="0.22"/>
    <n v="3.6666666666666665"/>
    <x v="6"/>
    <s v="mobile games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16:47:48"/>
    <d v="2015-11-24T16:47:48"/>
    <b v="0"/>
    <n v="0"/>
    <b v="0"/>
    <s v="games/mobile games"/>
    <n v="0"/>
    <e v="#DIV/0!"/>
    <x v="6"/>
    <s v="mobile games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d v="2016-12-31T21:46:11"/>
    <d v="2016-12-01T21:46:11"/>
    <b v="0"/>
    <n v="13"/>
    <b v="0"/>
    <s v="games/mobile games"/>
    <n v="14.38"/>
    <n v="110.61538461538461"/>
    <x v="6"/>
    <s v="mobile games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4:46:21"/>
    <d v="2014-07-01T04:46:21"/>
    <b v="0"/>
    <n v="1"/>
    <b v="0"/>
    <s v="games/mobile games"/>
    <n v="0.66666666666666674"/>
    <n v="20"/>
    <x v="6"/>
    <s v="mobile games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8T23:33:00"/>
    <d v="2014-11-15T01:50:28"/>
    <b v="0"/>
    <n v="1"/>
    <b v="0"/>
    <s v="games/mobile games"/>
    <n v="4.0000000000000001E-3"/>
    <n v="1"/>
    <x v="6"/>
    <s v="mobile games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18:44:54"/>
    <d v="2016-07-07T18:44:54"/>
    <b v="0"/>
    <n v="1"/>
    <b v="0"/>
    <s v="games/mobile games"/>
    <n v="5"/>
    <n v="50"/>
    <x v="6"/>
    <s v="mobile games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1:07:09"/>
    <d v="2015-11-19T11:07:09"/>
    <b v="0"/>
    <n v="6"/>
    <b v="0"/>
    <s v="games/mobile games"/>
    <n v="6.4439140811455857"/>
    <n v="45"/>
    <x v="6"/>
    <s v="mobile games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4:40:21"/>
    <d v="2016-03-24T14:40:21"/>
    <b v="0"/>
    <n v="39"/>
    <b v="0"/>
    <s v="games/mobile games"/>
    <n v="39.5"/>
    <n v="253.2051282051282"/>
    <x v="6"/>
    <s v="mobile games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16:45:31"/>
    <d v="2017-01-01T16:45:31"/>
    <b v="0"/>
    <n v="4"/>
    <b v="0"/>
    <s v="games/mobile games"/>
    <n v="0.35714285714285715"/>
    <n v="31.25"/>
    <x v="6"/>
    <s v="mobile games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3:20:26"/>
    <d v="2014-12-02T03:20:26"/>
    <b v="0"/>
    <n v="1"/>
    <b v="0"/>
    <s v="games/mobile games"/>
    <n v="6.25E-2"/>
    <n v="5"/>
    <x v="6"/>
    <s v="mobile games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06:05:21"/>
    <d v="2015-07-07T06:05:21"/>
    <b v="0"/>
    <n v="0"/>
    <b v="0"/>
    <s v="games/mobile games"/>
    <n v="0"/>
    <e v="#DIV/0!"/>
    <x v="6"/>
    <s v="mobile games"/>
    <x v="0"/>
    <x v="3"/>
  </r>
  <r>
    <n v="1141"/>
    <s v="Arena Z - Zombie Survival"/>
    <s v="I think this will be a great game!"/>
    <n v="500"/>
    <n v="0"/>
    <x v="2"/>
    <s v="DE"/>
    <s v="EUR"/>
    <d v="2015-07-09T11:47:30"/>
    <d v="2015-06-09T11:47:30"/>
    <b v="0"/>
    <n v="0"/>
    <b v="0"/>
    <s v="games/mobile games"/>
    <n v="0"/>
    <e v="#DIV/0!"/>
    <x v="6"/>
    <s v="mobile games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6T19:08:47"/>
    <d v="2015-01-17T19:08:47"/>
    <b v="0"/>
    <n v="0"/>
    <b v="0"/>
    <s v="games/mobile games"/>
    <n v="0"/>
    <e v="#DIV/0!"/>
    <x v="6"/>
    <s v="mobile games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6T23:38:46"/>
    <d v="2015-11-16T23:38:46"/>
    <b v="0"/>
    <n v="8"/>
    <b v="0"/>
    <s v="games/mobile games"/>
    <n v="0.41333333333333333"/>
    <n v="23.25"/>
    <x v="6"/>
    <s v="mobile games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8T23:22:00"/>
    <d v="2015-03-29T23:22:00"/>
    <b v="0"/>
    <n v="0"/>
    <b v="0"/>
    <s v="food/food trucks"/>
    <n v="0"/>
    <e v="#DIV/0!"/>
    <x v="7"/>
    <s v="food trucks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2:56:32"/>
    <d v="2014-08-03T12:56:32"/>
    <b v="0"/>
    <n v="1"/>
    <b v="0"/>
    <s v="food/food trucks"/>
    <n v="0.125"/>
    <n v="100"/>
    <x v="7"/>
    <s v="food trucks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17:52:53"/>
    <d v="2014-03-25T17:52:53"/>
    <b v="0"/>
    <n v="12"/>
    <b v="0"/>
    <s v="food/food trucks"/>
    <n v="8.8333333333333339"/>
    <n v="44.166666666666664"/>
    <x v="7"/>
    <s v="food trucks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18:19:43"/>
    <d v="2014-08-20T18:19:43"/>
    <b v="0"/>
    <n v="0"/>
    <b v="0"/>
    <s v="food/food trucks"/>
    <n v="0"/>
    <e v="#DIV/0!"/>
    <x v="7"/>
    <s v="food trucks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0:06:21"/>
    <d v="2016-10-31T23:06:21"/>
    <b v="0"/>
    <n v="3"/>
    <b v="0"/>
    <s v="food/food trucks"/>
    <n v="0.48666666666666669"/>
    <n v="24.333333333333332"/>
    <x v="7"/>
    <s v="food trucks"/>
    <x v="2"/>
    <x v="9"/>
  </r>
  <r>
    <n v="1149"/>
    <s v="The Floridian Food Truck"/>
    <s v="Bringing culturally diverse Floridian cuisine to the people!"/>
    <n v="50000"/>
    <n v="75"/>
    <x v="2"/>
    <s v="US"/>
    <s v="USD"/>
    <d v="2016-06-16T12:02:46"/>
    <d v="2016-05-17T12:02:46"/>
    <b v="0"/>
    <n v="2"/>
    <b v="0"/>
    <s v="food/food trucks"/>
    <n v="0.15"/>
    <n v="37.5"/>
    <x v="7"/>
    <s v="food trucks"/>
    <x v="2"/>
    <x v="5"/>
  </r>
  <r>
    <n v="1150"/>
    <s v="Chef Po's Food Truck"/>
    <s v="Bringing delicious authentic and fusion Taiwanese Food to the West Coast."/>
    <n v="2500"/>
    <n v="252"/>
    <x v="2"/>
    <s v="US"/>
    <s v="USD"/>
    <d v="2016-01-08T17:54:35"/>
    <d v="2015-11-09T17:54:35"/>
    <b v="0"/>
    <n v="6"/>
    <b v="0"/>
    <s v="food/food trucks"/>
    <n v="10.08"/>
    <n v="42"/>
    <x v="7"/>
    <s v="food trucks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6T21:27:43"/>
    <d v="2015-08-07T21:27:43"/>
    <b v="0"/>
    <n v="0"/>
    <b v="0"/>
    <s v="food/food trucks"/>
    <n v="0"/>
    <e v="#DIV/0!"/>
    <x v="7"/>
    <s v="food trucks"/>
    <x v="0"/>
    <x v="10"/>
  </r>
  <r>
    <n v="1152"/>
    <s v="Peruvian King Food Truck"/>
    <s v="Peruvian food truck with an LA twist."/>
    <n v="16000"/>
    <n v="911"/>
    <x v="2"/>
    <s v="US"/>
    <s v="USD"/>
    <d v="2015-05-15T12:01:52"/>
    <d v="2015-04-15T12:01:52"/>
    <b v="0"/>
    <n v="15"/>
    <b v="0"/>
    <s v="food/food trucks"/>
    <n v="5.6937500000000005"/>
    <n v="60.733333333333334"/>
    <x v="7"/>
    <s v="food trucks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d v="2015-06-18T12:08:25"/>
    <d v="2015-05-19T12:08:25"/>
    <b v="0"/>
    <n v="1"/>
    <b v="0"/>
    <s v="food/food trucks"/>
    <n v="0.625"/>
    <n v="50"/>
    <x v="7"/>
    <s v="food trucks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5T21:36:46"/>
    <d v="2015-08-06T21:36:46"/>
    <b v="0"/>
    <n v="3"/>
    <b v="0"/>
    <s v="food/food trucks"/>
    <n v="6.5"/>
    <n v="108.33333333333333"/>
    <x v="7"/>
    <s v="food trucks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3:20:08"/>
    <d v="2014-07-15T13:20:08"/>
    <b v="0"/>
    <n v="8"/>
    <b v="0"/>
    <s v="food/food trucks"/>
    <n v="0.752"/>
    <n v="23.5"/>
    <x v="7"/>
    <s v="food trucks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3T20:42:42"/>
    <d v="2015-01-24T20:42:42"/>
    <b v="0"/>
    <n v="0"/>
    <b v="0"/>
    <s v="food/food trucks"/>
    <n v="0"/>
    <e v="#DIV/0!"/>
    <x v="7"/>
    <s v="food trucks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1:04:40"/>
    <d v="2014-10-06T10:04:40"/>
    <b v="0"/>
    <n v="3"/>
    <b v="0"/>
    <s v="food/food trucks"/>
    <n v="1.51"/>
    <n v="50.333333333333336"/>
    <x v="7"/>
    <s v="food trucks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8T21:12:08"/>
    <d v="2014-11-08T21:12:08"/>
    <b v="0"/>
    <n v="3"/>
    <b v="0"/>
    <s v="food/food trucks"/>
    <n v="0.46666666666666673"/>
    <n v="11.666666666666666"/>
    <x v="7"/>
    <s v="food trucks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0:45:00"/>
    <d v="2015-05-30T12:26:05"/>
    <b v="0"/>
    <n v="0"/>
    <b v="0"/>
    <s v="food/food trucks"/>
    <n v="0"/>
    <e v="#DIV/0!"/>
    <x v="7"/>
    <s v="food trucks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7T21:43:06"/>
    <d v="2015-02-25T22:43:06"/>
    <b v="0"/>
    <n v="19"/>
    <b v="0"/>
    <s v="food/food trucks"/>
    <n v="3.85"/>
    <n v="60.789473684210527"/>
    <x v="7"/>
    <s v="food trucks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0:06:29"/>
    <d v="2015-04-28T10:06:29"/>
    <b v="0"/>
    <n v="0"/>
    <b v="0"/>
    <s v="food/food trucks"/>
    <n v="0"/>
    <e v="#DIV/0!"/>
    <x v="7"/>
    <s v="food trucks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1:24:24"/>
    <d v="2014-08-25T11:24:24"/>
    <b v="0"/>
    <n v="2"/>
    <b v="0"/>
    <s v="food/food trucks"/>
    <n v="5.8333333333333341E-2"/>
    <n v="17.5"/>
    <x v="7"/>
    <s v="food trucks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2:22:00"/>
    <d v="2014-07-10T12:22:00"/>
    <b v="0"/>
    <n v="0"/>
    <b v="0"/>
    <s v="food/food trucks"/>
    <n v="0"/>
    <e v="#DIV/0!"/>
    <x v="7"/>
    <s v="food trucks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2:23:02"/>
    <d v="2016-05-19T12:23:02"/>
    <b v="0"/>
    <n v="0"/>
    <b v="0"/>
    <s v="food/food trucks"/>
    <n v="0"/>
    <e v="#DIV/0!"/>
    <x v="7"/>
    <s v="food trucks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0:08:50"/>
    <d v="2014-06-02T00:08:50"/>
    <b v="0"/>
    <n v="25"/>
    <b v="0"/>
    <s v="food/food trucks"/>
    <n v="20.705000000000002"/>
    <n v="82.82"/>
    <x v="7"/>
    <s v="food trucks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5T23:00:00"/>
    <d v="2015-05-26T06:39:02"/>
    <b v="0"/>
    <n v="8"/>
    <b v="0"/>
    <s v="food/food trucks"/>
    <n v="19.139999999999997"/>
    <n v="358.875"/>
    <x v="7"/>
    <s v="food trucks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2:38:15"/>
    <d v="2014-08-12T12:38:15"/>
    <b v="0"/>
    <n v="16"/>
    <b v="0"/>
    <s v="food/food trucks"/>
    <n v="1.6316666666666666"/>
    <n v="61.1875"/>
    <x v="7"/>
    <s v="food trucks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1T20:17:45"/>
    <d v="2016-08-22T20:17:45"/>
    <b v="0"/>
    <n v="3"/>
    <b v="0"/>
    <s v="food/food trucks"/>
    <n v="5.6666666666666661"/>
    <n v="340"/>
    <x v="7"/>
    <s v="food trucks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3:29:23"/>
    <d v="2015-01-23T03:29:23"/>
    <b v="0"/>
    <n v="3"/>
    <b v="0"/>
    <s v="food/food trucks"/>
    <n v="0.16999999999999998"/>
    <n v="5.666666666666667"/>
    <x v="7"/>
    <s v="food trucks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16:26:11"/>
    <d v="2015-04-30T16:26:11"/>
    <b v="0"/>
    <n v="2"/>
    <b v="0"/>
    <s v="food/food trucks"/>
    <n v="0.4"/>
    <n v="50"/>
    <x v="7"/>
    <s v="food trucks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15:18:47"/>
    <d v="2014-10-26T14:18:47"/>
    <b v="0"/>
    <n v="1"/>
    <b v="0"/>
    <s v="food/food trucks"/>
    <n v="0.1"/>
    <n v="25"/>
    <x v="7"/>
    <s v="food trucks"/>
    <x v="3"/>
    <x v="9"/>
  </r>
  <r>
    <n v="1172"/>
    <s v="let your dayz take you to the dogs."/>
    <s v="Bringing YOUR favorite dog recipes to the streets."/>
    <n v="9000"/>
    <n v="0"/>
    <x v="2"/>
    <s v="US"/>
    <s v="USD"/>
    <d v="2014-08-20T11:22:32"/>
    <d v="2014-07-21T11:22:32"/>
    <b v="0"/>
    <n v="0"/>
    <b v="0"/>
    <s v="food/food trucks"/>
    <n v="0"/>
    <e v="#DIV/0!"/>
    <x v="7"/>
    <s v="food trucks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2T23:27:37"/>
    <d v="2015-06-28T23:27:37"/>
    <b v="0"/>
    <n v="1"/>
    <b v="0"/>
    <s v="food/food trucks"/>
    <n v="2.4E-2"/>
    <n v="30"/>
    <x v="7"/>
    <s v="food trucks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15:12:07"/>
    <d v="2016-04-08T15:12:07"/>
    <b v="0"/>
    <n v="19"/>
    <b v="0"/>
    <s v="food/food trucks"/>
    <n v="5.9066666666666672"/>
    <n v="46.631578947368418"/>
    <x v="7"/>
    <s v="food trucks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2:28:59"/>
    <d v="2015-06-15T12:28:59"/>
    <b v="0"/>
    <n v="9"/>
    <b v="0"/>
    <s v="food/food trucks"/>
    <n v="2.9250000000000003"/>
    <n v="65"/>
    <x v="7"/>
    <s v="food trucks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08:00:00"/>
    <d v="2017-01-10T19:28:18"/>
    <b v="0"/>
    <n v="1"/>
    <b v="0"/>
    <s v="food/food trucks"/>
    <n v="5.7142857142857143E-3"/>
    <n v="10"/>
    <x v="7"/>
    <s v="food trucks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0:51:36"/>
    <d v="2014-09-15T10:51:36"/>
    <b v="0"/>
    <n v="0"/>
    <b v="0"/>
    <s v="food/food trucks"/>
    <n v="0"/>
    <e v="#DIV/0!"/>
    <x v="7"/>
    <s v="food trucks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16:44:12"/>
    <d v="2014-07-17T16:44:12"/>
    <b v="0"/>
    <n v="1"/>
    <b v="0"/>
    <s v="food/food trucks"/>
    <n v="6.6666666666666671E-3"/>
    <n v="5"/>
    <x v="7"/>
    <s v="food trucks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2:17:07"/>
    <d v="2015-09-28T12:17:07"/>
    <b v="0"/>
    <n v="5"/>
    <b v="0"/>
    <s v="food/food trucks"/>
    <n v="5.3333333333333339"/>
    <n v="640"/>
    <x v="7"/>
    <s v="food trucks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4:21:54"/>
    <d v="2014-05-22T14:21:54"/>
    <b v="0"/>
    <n v="85"/>
    <b v="0"/>
    <s v="food/food trucks"/>
    <n v="11.75"/>
    <n v="69.117647058823536"/>
    <x v="7"/>
    <s v="food trucks"/>
    <x v="3"/>
    <x v="5"/>
  </r>
  <r>
    <n v="1181"/>
    <s v="Gringo Loco Tacos Food Truck"/>
    <s v="Bringing the best tacos to the streets of Chicago!"/>
    <n v="50000"/>
    <n v="4"/>
    <x v="2"/>
    <s v="US"/>
    <s v="USD"/>
    <d v="2015-03-01T03:08:41"/>
    <d v="2015-01-30T03:08:41"/>
    <b v="0"/>
    <n v="3"/>
    <b v="0"/>
    <s v="food/food trucks"/>
    <n v="8.0000000000000002E-3"/>
    <n v="1.3333333333333333"/>
    <x v="7"/>
    <s v="food trucks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1:42:00"/>
    <d v="2016-12-24T14:51:28"/>
    <b v="0"/>
    <n v="4"/>
    <b v="0"/>
    <s v="food/food trucks"/>
    <n v="4.2"/>
    <n v="10.5"/>
    <x v="7"/>
    <s v="food trucks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1T22:59:00"/>
    <d v="2016-10-13T15:40:23"/>
    <b v="0"/>
    <n v="3"/>
    <b v="0"/>
    <s v="food/food trucks"/>
    <n v="4"/>
    <n v="33.333333333333336"/>
    <x v="7"/>
    <s v="food trucks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09:23:31"/>
    <d v="2017-01-06T09:23:31"/>
    <b v="0"/>
    <n v="375"/>
    <b v="1"/>
    <s v="photography/photobooks"/>
    <n v="104.93636363636362"/>
    <n v="61.562666666666665"/>
    <x v="8"/>
    <s v="photobooks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7T23:00:00"/>
    <d v="2015-05-06T15:45:49"/>
    <b v="0"/>
    <n v="111"/>
    <b v="1"/>
    <s v="photography/photobooks"/>
    <n v="105.44"/>
    <n v="118.73873873873873"/>
    <x v="8"/>
    <s v="photobooks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17:42:00"/>
    <d v="2015-04-29T15:43:15"/>
    <b v="0"/>
    <n v="123"/>
    <b v="1"/>
    <s v="photography/photobooks"/>
    <n v="106.73333333333332"/>
    <n v="65.081300813008127"/>
    <x v="8"/>
    <s v="photobooks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3:00:00"/>
    <d v="2015-04-15T16:28:43"/>
    <b v="0"/>
    <n v="70"/>
    <b v="1"/>
    <s v="photography/photobooks"/>
    <n v="104.12571428571428"/>
    <n v="130.15714285714284"/>
    <x v="8"/>
    <s v="photobooks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1:49:00"/>
    <d v="2016-12-07T11:49:00"/>
    <b v="0"/>
    <n v="85"/>
    <b v="1"/>
    <s v="photography/photobooks"/>
    <n v="160.54999999999998"/>
    <n v="37.776470588235291"/>
    <x v="8"/>
    <s v="photobooks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18:29:55"/>
    <d v="2016-06-08T18:29:55"/>
    <b v="0"/>
    <n v="86"/>
    <b v="1"/>
    <s v="photography/photobooks"/>
    <n v="107.77777777777777"/>
    <n v="112.79069767441861"/>
    <x v="8"/>
    <s v="photobooks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0:58:45"/>
    <d v="2014-08-01T10:58:45"/>
    <b v="0"/>
    <n v="13"/>
    <b v="1"/>
    <s v="photography/photobooks"/>
    <n v="135"/>
    <n v="51.92307692307692"/>
    <x v="8"/>
    <s v="photobooks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08:29:20"/>
    <d v="2016-02-19T09:29:20"/>
    <b v="0"/>
    <n v="33"/>
    <b v="1"/>
    <s v="photography/photobooks"/>
    <n v="109.07407407407408"/>
    <n v="89.242424242424249"/>
    <x v="8"/>
    <s v="photobooks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07:09:38"/>
    <d v="2017-01-12T07:09:38"/>
    <b v="0"/>
    <n v="15"/>
    <b v="1"/>
    <s v="photography/photobooks"/>
    <n v="290"/>
    <n v="19.333333333333332"/>
    <x v="8"/>
    <s v="photobooks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2:37:33"/>
    <d v="2016-02-09T13:37:33"/>
    <b v="0"/>
    <n v="273"/>
    <b v="1"/>
    <s v="photography/photobooks"/>
    <n v="103.95714285714286"/>
    <n v="79.967032967032964"/>
    <x v="8"/>
    <s v="photobooks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06:42:59"/>
    <d v="2015-03-09T06:42:59"/>
    <b v="0"/>
    <n v="714"/>
    <b v="1"/>
    <s v="photography/photobooks"/>
    <n v="322.24"/>
    <n v="56.414565826330531"/>
    <x v="8"/>
    <s v="photobooks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4:00:00"/>
    <d v="2015-10-21T03:20:53"/>
    <b v="0"/>
    <n v="170"/>
    <b v="1"/>
    <s v="photography/photobooks"/>
    <n v="135"/>
    <n v="79.411764705882348"/>
    <x v="8"/>
    <s v="photobooks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4:38:59"/>
    <d v="2015-11-18T14:38:59"/>
    <b v="0"/>
    <n v="512"/>
    <b v="1"/>
    <s v="photography/photobooks"/>
    <n v="269.91034482758624"/>
    <n v="76.439453125"/>
    <x v="8"/>
    <s v="photobooks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0:59:00"/>
    <d v="2016-05-13T10:57:14"/>
    <b v="0"/>
    <n v="314"/>
    <b v="1"/>
    <s v="photography/photobooks"/>
    <n v="253.29333333333332"/>
    <n v="121"/>
    <x v="8"/>
    <s v="photobooks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0T22:00:00"/>
    <d v="2015-11-25T09:51:26"/>
    <b v="0"/>
    <n v="167"/>
    <b v="1"/>
    <s v="photography/photobooks"/>
    <n v="260.59999999999997"/>
    <n v="54.616766467065865"/>
    <x v="8"/>
    <s v="photobooks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3:30:00"/>
    <d v="2015-06-06T13:30:00"/>
    <b v="0"/>
    <n v="9"/>
    <b v="1"/>
    <s v="photography/photobooks"/>
    <n v="101.31677953348381"/>
    <n v="299.22222222222223"/>
    <x v="8"/>
    <s v="photobooks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06:27:36"/>
    <d v="2015-03-26T06:27:36"/>
    <b v="0"/>
    <n v="103"/>
    <b v="1"/>
    <s v="photography/photobooks"/>
    <n v="125.60416666666667"/>
    <n v="58.533980582524272"/>
    <x v="8"/>
    <s v="photobooks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09:34:06"/>
    <d v="2016-06-15T09:34:06"/>
    <b v="0"/>
    <n v="111"/>
    <b v="1"/>
    <s v="photography/photobooks"/>
    <n v="102.43783333333334"/>
    <n v="55.371801801801809"/>
    <x v="8"/>
    <s v="photobooks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1:55:54"/>
    <d v="2015-05-28T01:55:54"/>
    <b v="0"/>
    <n v="271"/>
    <b v="1"/>
    <s v="photography/photobooks"/>
    <n v="199.244"/>
    <n v="183.80442804428046"/>
    <x v="8"/>
    <s v="photobooks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09:45:27"/>
    <d v="2015-05-01T09:45:27"/>
    <b v="0"/>
    <n v="101"/>
    <b v="1"/>
    <s v="photography/photobooks"/>
    <n v="102.45398773006136"/>
    <n v="165.34653465346534"/>
    <x v="8"/>
    <s v="photobooks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0:00:00"/>
    <d v="2015-10-20T12:57:13"/>
    <b v="0"/>
    <n v="57"/>
    <b v="1"/>
    <s v="photography/photobooks"/>
    <n v="102.94615384615385"/>
    <n v="234.78947368421052"/>
    <x v="8"/>
    <s v="photobooks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07:09:11"/>
    <d v="2015-05-14T07:09:11"/>
    <b v="0"/>
    <n v="62"/>
    <b v="1"/>
    <s v="photography/photobooks"/>
    <n v="100.86153846153847"/>
    <n v="211.48387096774192"/>
    <x v="8"/>
    <s v="photobooks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08:29:00"/>
    <d v="2017-02-06T13:37:33"/>
    <b v="0"/>
    <n v="32"/>
    <b v="1"/>
    <s v="photography/photobooks"/>
    <n v="114.99999999999999"/>
    <n v="32.34375"/>
    <x v="8"/>
    <s v="photobooks"/>
    <x v="1"/>
    <x v="2"/>
  </r>
  <r>
    <n v="1207"/>
    <s v="ITALIANA"/>
    <s v="A humanistic photo book about ancestral &amp; post-modern Italy."/>
    <n v="16700"/>
    <n v="17396"/>
    <x v="0"/>
    <s v="IT"/>
    <s v="EUR"/>
    <d v="2016-03-31T05:00:00"/>
    <d v="2016-03-01T05:19:33"/>
    <b v="0"/>
    <n v="141"/>
    <b v="1"/>
    <s v="photography/photobooks"/>
    <n v="104.16766467065868"/>
    <n v="123.37588652482269"/>
    <x v="8"/>
    <s v="photobooks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1:01:04"/>
    <d v="2016-02-23T12:01:04"/>
    <b v="0"/>
    <n v="75"/>
    <b v="1"/>
    <s v="photography/photobooks"/>
    <n v="155.29999999999998"/>
    <n v="207.06666666666666"/>
    <x v="8"/>
    <s v="photobooks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15:18:25"/>
    <d v="2017-01-26T15:18:25"/>
    <b v="0"/>
    <n v="46"/>
    <b v="1"/>
    <s v="photography/photobooks"/>
    <n v="106"/>
    <n v="138.2608695652174"/>
    <x v="8"/>
    <s v="photobooks"/>
    <x v="1"/>
    <x v="1"/>
  </r>
  <r>
    <n v="1210"/>
    <s v="Det Andra GÃ¶teborg"/>
    <s v="En fotobok om livet i det enda andra GÃ¶teborg i vÃ¤rlden"/>
    <n v="20000"/>
    <n v="50863"/>
    <x v="0"/>
    <s v="SE"/>
    <s v="SEK"/>
    <d v="2015-05-31T16:00:00"/>
    <d v="2015-05-08T17:36:12"/>
    <b v="0"/>
    <n v="103"/>
    <b v="1"/>
    <s v="photography/photobooks"/>
    <n v="254.31499999999997"/>
    <n v="493.81553398058253"/>
    <x v="8"/>
    <s v="photobooks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15:47:41"/>
    <d v="2016-05-25T15:47:41"/>
    <b v="0"/>
    <n v="6"/>
    <b v="1"/>
    <s v="photography/photobooks"/>
    <n v="101.1"/>
    <n v="168.5"/>
    <x v="8"/>
    <s v="photobooks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6T20:00:00"/>
    <d v="2015-11-10T17:48:15"/>
    <b v="0"/>
    <n v="83"/>
    <b v="1"/>
    <s v="photography/photobooks"/>
    <n v="129.04"/>
    <n v="38.867469879518069"/>
    <x v="8"/>
    <s v="photobooks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3:08:20"/>
    <d v="2016-12-27T13:08:20"/>
    <b v="0"/>
    <n v="108"/>
    <b v="1"/>
    <s v="photography/photobooks"/>
    <n v="102.23076923076924"/>
    <n v="61.527777777777779"/>
    <x v="8"/>
    <s v="photobooks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15:10:05"/>
    <d v="2015-04-10T15:10:05"/>
    <b v="0"/>
    <n v="25"/>
    <b v="1"/>
    <s v="photography/photobooks"/>
    <n v="131.80000000000001"/>
    <n v="105.44"/>
    <x v="8"/>
    <s v="photobooks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17:09:16"/>
    <d v="2014-04-30T17:09:16"/>
    <b v="0"/>
    <n v="549"/>
    <b v="1"/>
    <s v="photography/photobooks"/>
    <n v="786.0802000000001"/>
    <n v="71.592003642987251"/>
    <x v="8"/>
    <s v="photobooks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d v="2015-10-02T18:03:00"/>
    <d v="2015-08-31T09:47:37"/>
    <b v="0"/>
    <n v="222"/>
    <b v="1"/>
    <s v="photography/photobooks"/>
    <n v="145.70000000000002"/>
    <n v="91.882882882882882"/>
    <x v="8"/>
    <s v="photobooks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4:25:40"/>
    <d v="2016-06-14T14:25:40"/>
    <b v="0"/>
    <n v="183"/>
    <b v="1"/>
    <s v="photography/photobooks"/>
    <n v="102.60000000000001"/>
    <n v="148.57377049180329"/>
    <x v="8"/>
    <s v="photobooks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0-31T22:00:00"/>
    <d v="2015-10-01T10:53:20"/>
    <b v="0"/>
    <n v="89"/>
    <b v="1"/>
    <s v="photography/photobooks"/>
    <n v="172.27777777777777"/>
    <n v="174.2134831460674"/>
    <x v="8"/>
    <s v="photobooks"/>
    <x v="0"/>
    <x v="9"/>
  </r>
  <r>
    <n v="1219"/>
    <s v="The Box"/>
    <s v="The Box is a fine art book of Ron Amato's innovative and seductive photography project."/>
    <n v="16350"/>
    <n v="26024"/>
    <x v="0"/>
    <s v="US"/>
    <s v="USD"/>
    <d v="2016-10-20T06:05:13"/>
    <d v="2016-09-20T06:05:13"/>
    <b v="0"/>
    <n v="253"/>
    <b v="1"/>
    <s v="photography/photobooks"/>
    <n v="159.16819571865443"/>
    <n v="102.86166007905139"/>
    <x v="8"/>
    <s v="photobooks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0:05:12"/>
    <d v="2015-07-26T10:05:12"/>
    <b v="0"/>
    <n v="140"/>
    <b v="1"/>
    <s v="photography/photobooks"/>
    <n v="103.76666666666668"/>
    <n v="111.17857142857143"/>
    <x v="8"/>
    <s v="photobooks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3T19:00:00"/>
    <d v="2016-11-06T06:24:48"/>
    <b v="0"/>
    <n v="103"/>
    <b v="1"/>
    <s v="photography/photobooks"/>
    <n v="111.40954545454547"/>
    <n v="23.796213592233013"/>
    <x v="8"/>
    <s v="photobooks"/>
    <x v="2"/>
    <x v="4"/>
  </r>
  <r>
    <n v="1222"/>
    <s v="Project Pilgrim"/>
    <s v="Project Pilgrim is my effort to work towards normalizing mental health."/>
    <n v="4000"/>
    <n v="11215"/>
    <x v="0"/>
    <s v="CA"/>
    <s v="CAD"/>
    <d v="2016-03-31T23:00:00"/>
    <d v="2016-03-01T12:17:27"/>
    <b v="0"/>
    <n v="138"/>
    <b v="1"/>
    <s v="photography/photobooks"/>
    <n v="280.375"/>
    <n v="81.268115942028984"/>
    <x v="8"/>
    <s v="photobooks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d v="2016-11-10T00:15:09"/>
    <d v="2016-10-10T23:15:09"/>
    <b v="0"/>
    <n v="191"/>
    <b v="1"/>
    <s v="photography/photobooks"/>
    <n v="112.10606060606061"/>
    <n v="116.21465968586388"/>
    <x v="8"/>
    <s v="photobooks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08:11:42"/>
    <d v="2014-04-07T08:11:42"/>
    <b v="0"/>
    <n v="18"/>
    <b v="0"/>
    <s v="music/world music"/>
    <n v="7.0666666666666673"/>
    <n v="58.888888888888886"/>
    <x v="4"/>
    <s v="world music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16:44:38"/>
    <d v="2013-08-23T16:44:38"/>
    <b v="0"/>
    <n v="3"/>
    <b v="0"/>
    <s v="music/world music"/>
    <n v="4.3999999999999995"/>
    <n v="44"/>
    <x v="4"/>
    <s v="world music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0T20:00:00"/>
    <d v="2014-03-17T15:59:41"/>
    <b v="0"/>
    <n v="40"/>
    <b v="0"/>
    <s v="music/world music"/>
    <n v="3.8739999999999997"/>
    <n v="48.424999999999997"/>
    <x v="4"/>
    <s v="world music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2:00:00"/>
    <d v="2014-07-07T17:03:36"/>
    <b v="0"/>
    <n v="0"/>
    <b v="0"/>
    <s v="music/world music"/>
    <n v="0"/>
    <e v="#DIV/0!"/>
    <x v="4"/>
    <s v="world music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2:30:08"/>
    <d v="2011-07-30T12:30:08"/>
    <b v="0"/>
    <n v="24"/>
    <b v="0"/>
    <s v="music/world music"/>
    <n v="29.299999999999997"/>
    <n v="61.041666666666664"/>
    <x v="4"/>
    <s v="world music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1:00:00"/>
    <d v="2012-03-17T06:02:07"/>
    <b v="0"/>
    <n v="1"/>
    <b v="0"/>
    <s v="music/world music"/>
    <n v="0.90909090909090906"/>
    <n v="25"/>
    <x v="4"/>
    <s v="world music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18:20:30"/>
    <d v="2011-01-25T18:20:30"/>
    <b v="0"/>
    <n v="0"/>
    <b v="0"/>
    <s v="music/world music"/>
    <n v="0"/>
    <e v="#DIV/0!"/>
    <x v="4"/>
    <s v="world music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7T20:00:00"/>
    <d v="2015-07-08T17:36:08"/>
    <b v="0"/>
    <n v="0"/>
    <b v="0"/>
    <s v="music/world music"/>
    <n v="0"/>
    <e v="#DIV/0!"/>
    <x v="4"/>
    <s v="world music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15:21:10"/>
    <d v="2013-08-20T15:21:10"/>
    <b v="0"/>
    <n v="1"/>
    <b v="0"/>
    <s v="music/world music"/>
    <n v="0.8"/>
    <n v="40"/>
    <x v="4"/>
    <s v="world music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17:46:14"/>
    <d v="2012-01-31T17:46:14"/>
    <b v="0"/>
    <n v="6"/>
    <b v="0"/>
    <s v="music/world music"/>
    <n v="11.600000000000001"/>
    <n v="19.333333333333332"/>
    <x v="4"/>
    <s v="world music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3:55:42"/>
    <d v="2015-01-03T13:55:42"/>
    <b v="0"/>
    <n v="0"/>
    <b v="0"/>
    <s v="music/world music"/>
    <n v="0"/>
    <e v="#DIV/0!"/>
    <x v="4"/>
    <s v="world music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4T22:14:59"/>
    <d v="2013-11-04T22:14:59"/>
    <b v="0"/>
    <n v="6"/>
    <b v="0"/>
    <s v="music/world music"/>
    <n v="2.7873639500929119"/>
    <n v="35"/>
    <x v="4"/>
    <s v="world music"/>
    <x v="4"/>
    <x v="4"/>
  </r>
  <r>
    <n v="1236"/>
    <s v="&quot;Volando&quot; CD Release (Canceled)"/>
    <s v="Raising money to give the musicians their due."/>
    <n v="2500"/>
    <n v="0"/>
    <x v="1"/>
    <s v="US"/>
    <s v="USD"/>
    <d v="2012-07-28T11:00:00"/>
    <d v="2012-07-20T11:19:24"/>
    <b v="0"/>
    <n v="0"/>
    <b v="0"/>
    <s v="music/world music"/>
    <n v="0"/>
    <e v="#DIV/0!"/>
    <x v="4"/>
    <s v="world music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1:47:45"/>
    <d v="2012-08-04T01:47:45"/>
    <b v="0"/>
    <n v="0"/>
    <b v="0"/>
    <s v="music/world music"/>
    <n v="0"/>
    <e v="#DIV/0!"/>
    <x v="4"/>
    <s v="world music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09:38:56"/>
    <d v="2011-07-07T09:38:56"/>
    <b v="0"/>
    <n v="3"/>
    <b v="0"/>
    <s v="music/world music"/>
    <n v="17.8"/>
    <n v="59.333333333333336"/>
    <x v="4"/>
    <s v="world music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d v="2012-01-05T18:06:07"/>
    <d v="2011-12-06T18:06:07"/>
    <b v="0"/>
    <n v="0"/>
    <b v="0"/>
    <s v="music/world music"/>
    <n v="0"/>
    <e v="#DIV/0!"/>
    <x v="4"/>
    <s v="world music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16:51:00"/>
    <d v="2013-05-14T19:57:37"/>
    <b v="0"/>
    <n v="8"/>
    <b v="0"/>
    <s v="music/world music"/>
    <n v="3.0124999999999997"/>
    <n v="30.125"/>
    <x v="4"/>
    <s v="world music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0:59:00"/>
    <d v="2014-10-11T15:06:20"/>
    <b v="0"/>
    <n v="34"/>
    <b v="0"/>
    <s v="music/world music"/>
    <n v="50.739999999999995"/>
    <n v="74.617647058823536"/>
    <x v="4"/>
    <s v="world music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08:18:00"/>
    <d v="2011-08-26T22:58:22"/>
    <b v="0"/>
    <n v="1"/>
    <b v="0"/>
    <s v="music/world music"/>
    <n v="0.54884742041712409"/>
    <n v="5"/>
    <x v="4"/>
    <s v="world music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16:00:00"/>
    <d v="2011-05-08T16:06:11"/>
    <b v="0"/>
    <n v="38"/>
    <b v="0"/>
    <s v="music/world music"/>
    <n v="14.091666666666667"/>
    <n v="44.5"/>
    <x v="4"/>
    <s v="world music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16:00:00"/>
    <d v="2013-03-22T14:48:43"/>
    <b v="1"/>
    <n v="45"/>
    <b v="1"/>
    <s v="music/rock"/>
    <n v="103.8"/>
    <n v="46.133333333333333"/>
    <x v="4"/>
    <s v="rock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09:23:54"/>
    <d v="2014-05-15T09:23:54"/>
    <b v="1"/>
    <n v="17"/>
    <b v="1"/>
    <s v="music/rock"/>
    <n v="120.24999999999999"/>
    <n v="141.47058823529412"/>
    <x v="4"/>
    <s v="rock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5T21:02:29"/>
    <d v="2011-10-21T20:02:29"/>
    <b v="1"/>
    <n v="31"/>
    <b v="1"/>
    <s v="music/rock"/>
    <n v="117"/>
    <n v="75.483870967741936"/>
    <x v="4"/>
    <s v="rock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2:00:55"/>
    <d v="2013-04-06T02:00:55"/>
    <b v="1"/>
    <n v="50"/>
    <b v="1"/>
    <s v="music/rock"/>
    <n v="122.14285714285715"/>
    <n v="85.5"/>
    <x v="4"/>
    <s v="rock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1:59:00"/>
    <d v="2014-05-08T10:45:53"/>
    <b v="1"/>
    <n v="59"/>
    <b v="1"/>
    <s v="music/rock"/>
    <n v="151.63999999999999"/>
    <n v="64.254237288135599"/>
    <x v="4"/>
    <s v="rock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2:46:51"/>
    <d v="2012-06-07T12:46:51"/>
    <b v="1"/>
    <n v="81"/>
    <b v="1"/>
    <s v="music/rock"/>
    <n v="104.44"/>
    <n v="64.46913580246914"/>
    <x v="4"/>
    <s v="rock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0:25:31"/>
    <d v="2014-07-23T10:25:31"/>
    <b v="1"/>
    <n v="508"/>
    <b v="1"/>
    <s v="music/rock"/>
    <n v="200.15333333333331"/>
    <n v="118.2007874015748"/>
    <x v="4"/>
    <s v="rock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4:32:47"/>
    <d v="2011-07-27T14:32:47"/>
    <b v="1"/>
    <n v="74"/>
    <b v="1"/>
    <s v="music/rock"/>
    <n v="101.8"/>
    <n v="82.540540540540547"/>
    <x v="4"/>
    <s v="rock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18:42:49"/>
    <d v="2013-09-26T18:42:49"/>
    <b v="1"/>
    <n v="141"/>
    <b v="1"/>
    <s v="music/rock"/>
    <n v="137.65714285714284"/>
    <n v="34.170212765957444"/>
    <x v="4"/>
    <s v="rock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3:48:27"/>
    <d v="2014-08-04T13:48:27"/>
    <b v="1"/>
    <n v="711"/>
    <b v="1"/>
    <s v="music/rock"/>
    <n v="303833.2"/>
    <n v="42.73322081575246"/>
    <x v="4"/>
    <s v="rock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0-12-31T23:59:00"/>
    <d v="2010-11-05T09:54:46"/>
    <b v="1"/>
    <n v="141"/>
    <b v="1"/>
    <s v="music/rock"/>
    <n v="198.85074626865671"/>
    <n v="94.489361702127653"/>
    <x v="4"/>
    <s v="rock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16:17:32"/>
    <d v="2013-11-01T15:17:32"/>
    <b v="1"/>
    <n v="109"/>
    <b v="1"/>
    <s v="music/rock"/>
    <n v="202.36666666666667"/>
    <n v="55.697247706422019"/>
    <x v="4"/>
    <s v="rock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17:03:51"/>
    <d v="2012-01-13T17:03:51"/>
    <b v="1"/>
    <n v="361"/>
    <b v="1"/>
    <s v="music/rock"/>
    <n v="117.96376666666666"/>
    <n v="98.030831024930734"/>
    <x v="4"/>
    <s v="rock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2T20:03:10"/>
    <d v="2011-02-12T21:03:10"/>
    <b v="1"/>
    <n v="176"/>
    <b v="1"/>
    <s v="music/rock"/>
    <n v="294.72727272727275"/>
    <n v="92.102272727272734"/>
    <x v="4"/>
    <s v="rock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09:40:12"/>
    <d v="2013-08-01T09:40:12"/>
    <b v="1"/>
    <n v="670"/>
    <b v="1"/>
    <s v="music/rock"/>
    <n v="213.14633333333336"/>
    <n v="38.175462686567165"/>
    <x v="4"/>
    <s v="rock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8T22:59:00"/>
    <d v="2014-05-07T18:17:44"/>
    <b v="1"/>
    <n v="96"/>
    <b v="1"/>
    <s v="music/rock"/>
    <n v="104.24"/>
    <n v="27.145833333333332"/>
    <x v="4"/>
    <s v="rock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15:13:40"/>
    <d v="2014-01-27T15:13:40"/>
    <b v="1"/>
    <n v="74"/>
    <b v="1"/>
    <s v="music/rock"/>
    <n v="113.66666666666667"/>
    <n v="50.689189189189186"/>
    <x v="4"/>
    <s v="rock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3:13:47"/>
    <d v="2013-12-30T03:13:47"/>
    <b v="1"/>
    <n v="52"/>
    <b v="1"/>
    <s v="music/rock"/>
    <n v="101.25"/>
    <n v="38.942307692307693"/>
    <x v="4"/>
    <s v="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3:18:12"/>
    <d v="2014-01-17T13:18:12"/>
    <b v="1"/>
    <n v="105"/>
    <b v="1"/>
    <s v="music/rock"/>
    <n v="125.41538461538462"/>
    <n v="77.638095238095232"/>
    <x v="4"/>
    <s v="rock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8T20:00:00"/>
    <d v="2014-02-21T21:01:10"/>
    <b v="1"/>
    <n v="41"/>
    <b v="1"/>
    <s v="music/rock"/>
    <n v="119"/>
    <n v="43.536585365853661"/>
    <x v="4"/>
    <s v="rock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0:54:43"/>
    <d v="2013-09-30T10:54:43"/>
    <b v="1"/>
    <n v="34"/>
    <b v="1"/>
    <s v="music/rock"/>
    <n v="166.46153846153845"/>
    <n v="31.823529411764707"/>
    <x v="4"/>
    <s v="rock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0:43:35"/>
    <d v="2010-10-14T10:43:35"/>
    <b v="1"/>
    <n v="66"/>
    <b v="1"/>
    <s v="music/rock"/>
    <n v="119.14771428571429"/>
    <n v="63.184393939393942"/>
    <x v="4"/>
    <s v="rock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16:02:25"/>
    <d v="2013-12-12T16:02:25"/>
    <b v="1"/>
    <n v="50"/>
    <b v="1"/>
    <s v="music/rock"/>
    <n v="100.47368421052632"/>
    <n v="190.9"/>
    <x v="4"/>
    <s v="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09:02:38"/>
    <d v="2013-06-24T09:02:38"/>
    <b v="1"/>
    <n v="159"/>
    <b v="1"/>
    <s v="music/rock"/>
    <n v="101.8"/>
    <n v="140.85534591194968"/>
    <x v="4"/>
    <s v="rock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15:17:27"/>
    <d v="2013-08-21T15:17:27"/>
    <b v="1"/>
    <n v="182"/>
    <b v="1"/>
    <s v="music/rock"/>
    <n v="116.66666666666667"/>
    <n v="76.92307692307692"/>
    <x v="4"/>
    <s v="rock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5T19:00:00"/>
    <d v="2016-03-16T14:45:12"/>
    <b v="1"/>
    <n v="206"/>
    <b v="1"/>
    <s v="music/rock"/>
    <n v="108.64893617021276"/>
    <n v="99.15533980582525"/>
    <x v="4"/>
    <s v="rock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4:34:02"/>
    <d v="2012-01-25T15:34:02"/>
    <b v="1"/>
    <n v="169"/>
    <b v="1"/>
    <s v="music/rock"/>
    <n v="114.72"/>
    <n v="67.881656804733723"/>
    <x v="4"/>
    <s v="rock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2:24:19"/>
    <d v="2013-10-14T11:24:19"/>
    <b v="1"/>
    <n v="31"/>
    <b v="1"/>
    <s v="music/rock"/>
    <n v="101.8"/>
    <n v="246.29032258064515"/>
    <x v="4"/>
    <s v="rock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4T23:00:00"/>
    <d v="2010-04-06T12:52:59"/>
    <b v="1"/>
    <n v="28"/>
    <b v="1"/>
    <s v="music/rock"/>
    <n v="106"/>
    <n v="189.28571428571428"/>
    <x v="4"/>
    <s v="rock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2:31:31"/>
    <d v="2014-08-01T12:31:31"/>
    <b v="1"/>
    <n v="54"/>
    <b v="1"/>
    <s v="music/rock"/>
    <n v="103.49999999999999"/>
    <n v="76.666666666666671"/>
    <x v="4"/>
    <s v="rock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1:33:45"/>
    <d v="2012-07-26T11:33:45"/>
    <b v="1"/>
    <n v="467"/>
    <b v="1"/>
    <s v="music/rock"/>
    <n v="154.97535999999999"/>
    <n v="82.963254817987149"/>
    <x v="4"/>
    <s v="rock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15:49:47"/>
    <d v="2013-07-03T15:49:47"/>
    <b v="1"/>
    <n v="389"/>
    <b v="1"/>
    <s v="music/rock"/>
    <n v="162.14066666666668"/>
    <n v="62.522107969151669"/>
    <x v="4"/>
    <s v="rock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d v="2009-08-31T23:00:00"/>
    <d v="2009-07-13T11:54:07"/>
    <b v="1"/>
    <n v="68"/>
    <b v="1"/>
    <s v="music/rock"/>
    <n v="104.42100000000001"/>
    <n v="46.06808823529412"/>
    <x v="4"/>
    <s v="rock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08:29:07"/>
    <d v="2012-07-31T08:29:07"/>
    <b v="1"/>
    <n v="413"/>
    <b v="1"/>
    <s v="music/rock"/>
    <n v="106.12433333333333"/>
    <n v="38.543946731234868"/>
    <x v="4"/>
    <s v="rock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4T21:00:00"/>
    <d v="2014-05-27T08:19:26"/>
    <b v="1"/>
    <n v="190"/>
    <b v="1"/>
    <s v="music/rock"/>
    <n v="154.93846153846152"/>
    <n v="53.005263157894738"/>
    <x v="4"/>
    <s v="rock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3T20:22:50"/>
    <d v="2014-02-11T21:22:50"/>
    <b v="1"/>
    <n v="189"/>
    <b v="1"/>
    <s v="music/rock"/>
    <n v="110.77157238734421"/>
    <n v="73.355396825396824"/>
    <x v="4"/>
    <s v="rock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3:10:54"/>
    <d v="2010-12-01T13:10:54"/>
    <b v="1"/>
    <n v="130"/>
    <b v="1"/>
    <s v="music/rock"/>
    <n v="110.91186666666665"/>
    <n v="127.97523076923076"/>
    <x v="4"/>
    <s v="rock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2:50:36"/>
    <d v="2013-07-08T12:50:36"/>
    <b v="1"/>
    <n v="74"/>
    <b v="1"/>
    <s v="music/rock"/>
    <n v="110.71428571428572"/>
    <n v="104.72972972972973"/>
    <x v="4"/>
    <s v="rock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8T23:59:00"/>
    <d v="2013-11-08T06:24:15"/>
    <b v="1"/>
    <n v="274"/>
    <b v="1"/>
    <s v="music/rock"/>
    <n v="123.61333333333333"/>
    <n v="67.671532846715323"/>
    <x v="4"/>
    <s v="rock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0T23:00:00"/>
    <d v="2013-02-15T12:13:09"/>
    <b v="1"/>
    <n v="22"/>
    <b v="1"/>
    <s v="music/rock"/>
    <n v="211.05"/>
    <n v="95.931818181818187"/>
    <x v="4"/>
    <s v="rock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1:59:00"/>
    <d v="2016-12-08T00:38:02"/>
    <b v="0"/>
    <n v="31"/>
    <b v="1"/>
    <s v="theater/plays"/>
    <n v="101"/>
    <n v="65.161290322580641"/>
    <x v="1"/>
    <s v="plays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08:59:35"/>
    <d v="2015-06-05T08:59:35"/>
    <b v="0"/>
    <n v="63"/>
    <b v="1"/>
    <s v="theater/plays"/>
    <n v="101.64999999999999"/>
    <n v="32.269841269841272"/>
    <x v="1"/>
    <s v="plays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09:00:00"/>
    <d v="2015-02-04T04:13:47"/>
    <b v="0"/>
    <n v="20"/>
    <b v="1"/>
    <s v="theater/plays"/>
    <n v="108.33333333333333"/>
    <n v="81.25"/>
    <x v="1"/>
    <s v="plays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09:54:16"/>
    <d v="2015-04-13T09:54:16"/>
    <b v="0"/>
    <n v="25"/>
    <b v="1"/>
    <s v="theater/plays"/>
    <n v="242"/>
    <n v="24.2"/>
    <x v="1"/>
    <s v="plays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09T23:00:00"/>
    <d v="2016-07-09T22:42:43"/>
    <b v="0"/>
    <n v="61"/>
    <b v="1"/>
    <s v="theater/plays"/>
    <n v="100.44999999999999"/>
    <n v="65.868852459016395"/>
    <x v="1"/>
    <s v="plays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3T22:14:05"/>
    <d v="2016-12-04T22:14:05"/>
    <b v="0"/>
    <n v="52"/>
    <b v="1"/>
    <s v="theater/plays"/>
    <n v="125.06666666666666"/>
    <n v="36.07692307692308"/>
    <x v="1"/>
    <s v="plays"/>
    <x v="2"/>
    <x v="11"/>
  </r>
  <r>
    <n v="1290"/>
    <s v="I Died... I Came Back, ... Whatever"/>
    <s v="Sometimes your Heart has to STOP for your Life to START."/>
    <n v="3500"/>
    <n v="3800"/>
    <x v="0"/>
    <s v="US"/>
    <s v="USD"/>
    <d v="2015-04-23T01:59:00"/>
    <d v="2015-03-23T09:45:31"/>
    <b v="0"/>
    <n v="86"/>
    <b v="1"/>
    <s v="theater/plays"/>
    <n v="108.57142857142857"/>
    <n v="44.186046511627907"/>
    <x v="1"/>
    <s v="plays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2:00:00"/>
    <d v="2015-03-01T10:39:51"/>
    <b v="0"/>
    <n v="42"/>
    <b v="1"/>
    <s v="theater/plays"/>
    <n v="145.70000000000002"/>
    <n v="104.07142857142857"/>
    <x v="1"/>
    <s v="plays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17:59:00"/>
    <d v="2015-09-09T13:20:28"/>
    <b v="0"/>
    <n v="52"/>
    <b v="1"/>
    <s v="theater/plays"/>
    <n v="110.00000000000001"/>
    <n v="35.96153846153846"/>
    <x v="1"/>
    <s v="plays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2:49:31"/>
    <d v="2015-10-15T11:49:31"/>
    <b v="0"/>
    <n v="120"/>
    <b v="1"/>
    <s v="theater/plays"/>
    <n v="102.23333333333333"/>
    <n v="127.79166666666667"/>
    <x v="1"/>
    <s v="plays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06:00:00"/>
    <d v="2015-10-01T05:53:17"/>
    <b v="0"/>
    <n v="22"/>
    <b v="1"/>
    <s v="theater/plays"/>
    <n v="122"/>
    <n v="27.727272727272727"/>
    <x v="1"/>
    <s v="plays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2:00:00"/>
    <d v="2015-06-29T08:44:57"/>
    <b v="0"/>
    <n v="64"/>
    <b v="1"/>
    <s v="theater/plays"/>
    <n v="101.96000000000001"/>
    <n v="39.828125"/>
    <x v="1"/>
    <s v="plays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3T19:12:53"/>
    <d v="2016-02-22T20:12:53"/>
    <b v="0"/>
    <n v="23"/>
    <b v="1"/>
    <s v="theater/plays"/>
    <n v="141.1764705882353"/>
    <n v="52.173913043478258"/>
    <x v="1"/>
    <s v="plays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2:55:58"/>
    <d v="2016-04-01T12:55:58"/>
    <b v="0"/>
    <n v="238"/>
    <b v="1"/>
    <s v="theater/plays"/>
    <n v="109.52500000000001"/>
    <n v="92.037815126050418"/>
    <x v="1"/>
    <s v="plays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1:20:32"/>
    <d v="2016-03-29T11:20:32"/>
    <b v="0"/>
    <n v="33"/>
    <b v="1"/>
    <s v="theater/plays"/>
    <n v="104.65"/>
    <n v="63.424242424242422"/>
    <x v="1"/>
    <s v="plays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4:32:39"/>
    <d v="2015-06-14T14:32:39"/>
    <b v="0"/>
    <n v="32"/>
    <b v="1"/>
    <s v="theater/plays"/>
    <n v="124"/>
    <n v="135.625"/>
    <x v="1"/>
    <s v="plays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3:57:00"/>
    <d v="2016-04-23T11:12:18"/>
    <b v="0"/>
    <n v="24"/>
    <b v="1"/>
    <s v="theater/plays"/>
    <n v="135"/>
    <n v="168.75"/>
    <x v="1"/>
    <s v="plays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0T22:00:00"/>
    <d v="2015-07-10T12:59:38"/>
    <b v="0"/>
    <n v="29"/>
    <b v="1"/>
    <s v="theater/plays"/>
    <n v="102.75000000000001"/>
    <n v="70.862068965517238"/>
    <x v="1"/>
    <s v="plays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1-30T21:23:31"/>
    <d v="2016-10-31T20:23:31"/>
    <b v="0"/>
    <n v="50"/>
    <b v="1"/>
    <s v="theater/plays"/>
    <n v="100"/>
    <n v="50"/>
    <x v="1"/>
    <s v="plays"/>
    <x v="2"/>
    <x v="9"/>
  </r>
  <r>
    <n v="1303"/>
    <s v="Forward Arena Theatre Company: Summer Season"/>
    <s v="Groundbreaking queer theatre."/>
    <n v="3500"/>
    <n v="4559.13"/>
    <x v="0"/>
    <s v="GB"/>
    <s v="GBP"/>
    <d v="2016-07-31T06:00:00"/>
    <d v="2016-07-15T05:35:20"/>
    <b v="0"/>
    <n v="108"/>
    <b v="1"/>
    <s v="theater/plays"/>
    <n v="130.26085714285716"/>
    <n v="42.214166666666671"/>
    <x v="1"/>
    <s v="plays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2T22:40:05"/>
    <d v="2017-01-11T23:40:05"/>
    <b v="0"/>
    <n v="104"/>
    <b v="0"/>
    <s v="technology/wearables"/>
    <n v="39.627499999999998"/>
    <n v="152.41346153846155"/>
    <x v="2"/>
    <s v="wearables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2:30:00"/>
    <d v="2016-06-22T10:58:28"/>
    <b v="0"/>
    <n v="86"/>
    <b v="0"/>
    <s v="technology/wearables"/>
    <n v="25.976666666666663"/>
    <n v="90.616279069767444"/>
    <x v="2"/>
    <s v="wearables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05:58:54"/>
    <d v="2014-11-04T05:58:54"/>
    <b v="0"/>
    <n v="356"/>
    <b v="0"/>
    <s v="technology/wearables"/>
    <n v="65.24636363636364"/>
    <n v="201.60393258426967"/>
    <x v="2"/>
    <s v="wearables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d v="2016-02-17T07:04:39"/>
    <d v="2016-01-18T07:04:39"/>
    <b v="0"/>
    <n v="45"/>
    <b v="0"/>
    <s v="technology/wearables"/>
    <n v="11.514000000000001"/>
    <n v="127.93333333333334"/>
    <x v="2"/>
    <s v="wearables"/>
    <x v="2"/>
    <x v="1"/>
  </r>
  <r>
    <n v="1308"/>
    <s v="Boost Band: Wristband Phone Charger (Canceled)"/>
    <s v="Boost Band, a wristband that charges any device"/>
    <n v="10000"/>
    <n v="1136"/>
    <x v="1"/>
    <s v="US"/>
    <s v="USD"/>
    <d v="2016-10-08T09:43:32"/>
    <d v="2016-08-29T09:43:32"/>
    <b v="0"/>
    <n v="38"/>
    <b v="0"/>
    <s v="technology/wearables"/>
    <n v="11.360000000000001"/>
    <n v="29.894736842105264"/>
    <x v="2"/>
    <s v="wearables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16:11:08"/>
    <d v="2015-09-10T16:11:08"/>
    <b v="0"/>
    <n v="35"/>
    <b v="0"/>
    <s v="technology/wearables"/>
    <n v="111.99130434782609"/>
    <n v="367.97142857142859"/>
    <x v="2"/>
    <s v="wearables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1:00:50"/>
    <d v="2016-07-05T11:00:50"/>
    <b v="0"/>
    <n v="24"/>
    <b v="0"/>
    <s v="technology/wearables"/>
    <n v="15.5"/>
    <n v="129.16666666666666"/>
    <x v="2"/>
    <s v="wearables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15:15:19"/>
    <d v="2016-10-26T14:15:19"/>
    <b v="0"/>
    <n v="100"/>
    <b v="0"/>
    <s v="technology/wearables"/>
    <n v="32.027999999999999"/>
    <n v="800.7"/>
    <x v="2"/>
    <s v="wearables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1:52:02"/>
    <d v="2015-03-19T11:52:02"/>
    <b v="0"/>
    <n v="1"/>
    <b v="0"/>
    <s v="technology/wearables"/>
    <n v="0.60869565217391308"/>
    <n v="28"/>
    <x v="2"/>
    <s v="wearables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2:01:54"/>
    <d v="2016-02-02T12:01:54"/>
    <b v="0"/>
    <n v="122"/>
    <b v="0"/>
    <s v="technology/wearables"/>
    <n v="31.114999999999998"/>
    <n v="102.01639344262296"/>
    <x v="2"/>
    <s v="wearables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1:04:20"/>
    <d v="2016-08-22T11:04:20"/>
    <b v="0"/>
    <n v="11"/>
    <b v="0"/>
    <s v="technology/wearables"/>
    <n v="1.1266666666666667"/>
    <n v="184.36363636363637"/>
    <x v="2"/>
    <s v="wearables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5T20:00:00"/>
    <d v="2015-10-01T06:57:28"/>
    <b v="0"/>
    <n v="248"/>
    <b v="0"/>
    <s v="technology/wearables"/>
    <n v="40.404000000000003"/>
    <n v="162.91935483870967"/>
    <x v="2"/>
    <s v="wearables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18:05:09"/>
    <d v="2016-01-24T18:05:09"/>
    <b v="0"/>
    <n v="1"/>
    <b v="0"/>
    <s v="technology/wearables"/>
    <n v="1.3333333333333333E-3"/>
    <n v="1"/>
    <x v="2"/>
    <s v="wearables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09:00:00"/>
    <d v="2016-05-30T00:39:06"/>
    <b v="0"/>
    <n v="19"/>
    <b v="0"/>
    <s v="technology/wearables"/>
    <n v="5.7334999999999994"/>
    <n v="603.52631578947364"/>
    <x v="2"/>
    <s v="wearables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0T20:02:52"/>
    <d v="2014-12-11T20:02:52"/>
    <b v="0"/>
    <n v="135"/>
    <b v="0"/>
    <s v="technology/wearables"/>
    <n v="15.324999999999999"/>
    <n v="45.407407407407405"/>
    <x v="2"/>
    <s v="wearables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1:00:00"/>
    <d v="2014-06-26T14:29:25"/>
    <b v="0"/>
    <n v="9"/>
    <b v="0"/>
    <s v="technology/wearables"/>
    <n v="15.103448275862069"/>
    <n v="97.333333333333329"/>
    <x v="2"/>
    <s v="wearables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18:00:00"/>
    <d v="2016-12-01T11:34:06"/>
    <b v="0"/>
    <n v="3"/>
    <b v="0"/>
    <s v="technology/wearables"/>
    <n v="0.503"/>
    <n v="167.66666666666666"/>
    <x v="2"/>
    <s v="wearables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2:58:57"/>
    <d v="2016-11-23T12:58:57"/>
    <b v="0"/>
    <n v="7"/>
    <b v="0"/>
    <s v="technology/wearables"/>
    <n v="1.3028138528138529"/>
    <n v="859.85714285714289"/>
    <x v="2"/>
    <s v="wearables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0:45:25"/>
    <d v="2015-04-21T10:45:25"/>
    <b v="0"/>
    <n v="4"/>
    <b v="0"/>
    <s v="technology/wearables"/>
    <n v="0.30285714285714288"/>
    <n v="26.5"/>
    <x v="2"/>
    <s v="wearables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1:55:00"/>
    <d v="2016-03-22T11:45:46"/>
    <b v="0"/>
    <n v="44"/>
    <b v="0"/>
    <s v="technology/wearables"/>
    <n v="8.8800000000000008"/>
    <n v="30.272727272727273"/>
    <x v="2"/>
    <s v="wearables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0:12:32"/>
    <d v="2016-09-13T10:12:32"/>
    <b v="0"/>
    <n v="90"/>
    <b v="0"/>
    <s v="technology/wearables"/>
    <n v="9.84"/>
    <n v="54.666666666666664"/>
    <x v="2"/>
    <s v="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29T21:03:55"/>
    <d v="2016-11-29T21:03:55"/>
    <b v="0"/>
    <n v="8"/>
    <b v="0"/>
    <s v="technology/wearables"/>
    <n v="2.4299999999999997"/>
    <n v="60.75"/>
    <x v="2"/>
    <s v="wearables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4:00:28"/>
    <d v="2014-12-01T14:00:28"/>
    <b v="0"/>
    <n v="11"/>
    <b v="0"/>
    <s v="technology/wearables"/>
    <n v="1.1299999999999999"/>
    <n v="102.72727272727273"/>
    <x v="2"/>
    <s v="wearables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1:17:15"/>
    <d v="2015-04-29T11:17:15"/>
    <b v="0"/>
    <n v="41"/>
    <b v="0"/>
    <s v="technology/wearables"/>
    <n v="3.5520833333333335"/>
    <n v="41.585365853658537"/>
    <x v="2"/>
    <s v="wearables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0:25:34"/>
    <d v="2016-08-30T10:25:34"/>
    <b v="0"/>
    <n v="15"/>
    <b v="0"/>
    <s v="technology/wearables"/>
    <n v="2.3306666666666667"/>
    <n v="116.53333333333333"/>
    <x v="2"/>
    <s v="wearables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1:19:05"/>
    <d v="2014-10-23T00:19:05"/>
    <b v="0"/>
    <n v="9"/>
    <b v="0"/>
    <s v="technology/wearables"/>
    <n v="0.81600000000000006"/>
    <n v="45.333333333333336"/>
    <x v="2"/>
    <s v="wearables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1T23:00:00"/>
    <d v="2016-06-01T01:38:29"/>
    <b v="0"/>
    <n v="50"/>
    <b v="0"/>
    <s v="technology/wearables"/>
    <n v="22.494285714285713"/>
    <n v="157.46"/>
    <x v="2"/>
    <s v="wearables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07:05:54"/>
    <d v="2016-07-18T07:05:54"/>
    <b v="0"/>
    <n v="34"/>
    <b v="0"/>
    <s v="technology/wearables"/>
    <n v="1.3668"/>
    <n v="100.5"/>
    <x v="2"/>
    <s v="wearables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6T20:26:48"/>
    <d v="2016-12-27T20:26:48"/>
    <b v="0"/>
    <n v="0"/>
    <b v="0"/>
    <s v="technology/wearables"/>
    <n v="0"/>
    <e v="#DIV/0!"/>
    <x v="2"/>
    <s v="wearables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5T21:33:45"/>
    <d v="2014-06-15T21:33:45"/>
    <b v="0"/>
    <n v="0"/>
    <b v="0"/>
    <s v="technology/wearables"/>
    <n v="0"/>
    <e v="#DIV/0!"/>
    <x v="2"/>
    <s v="wearables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3:34:47"/>
    <d v="2016-02-10T13:34:47"/>
    <b v="0"/>
    <n v="276"/>
    <b v="0"/>
    <s v="technology/wearables"/>
    <n v="10.754135338345865"/>
    <n v="51.822463768115945"/>
    <x v="2"/>
    <s v="wearables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17:28:22"/>
    <d v="2015-11-05T17:28:22"/>
    <b v="0"/>
    <n v="16"/>
    <b v="0"/>
    <s v="technology/wearables"/>
    <n v="19.759999999999998"/>
    <n v="308.75"/>
    <x v="2"/>
    <s v="wearables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15:43:48"/>
    <d v="2014-11-12T15:43:48"/>
    <b v="0"/>
    <n v="224"/>
    <b v="0"/>
    <s v="technology/wearables"/>
    <n v="84.946999999999989"/>
    <n v="379.22767857142856"/>
    <x v="2"/>
    <s v="wearables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08:51:19"/>
    <d v="2017-02-01T08:51:19"/>
    <b v="0"/>
    <n v="140"/>
    <b v="0"/>
    <s v="technology/wearables"/>
    <n v="49.381999999999998"/>
    <n v="176.36428571428573"/>
    <x v="2"/>
    <s v="wearables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4:17:13"/>
    <d v="2015-07-03T14:17:13"/>
    <b v="0"/>
    <n v="15"/>
    <b v="0"/>
    <s v="technology/wearables"/>
    <n v="3.3033333333333332"/>
    <n v="66.066666666666663"/>
    <x v="2"/>
    <s v="wearables"/>
    <x v="0"/>
    <x v="3"/>
  </r>
  <r>
    <n v="1339"/>
    <s v="Linkoo (Canceled)"/>
    <s v="World's Smallest customizable Phone &amp; GPS Watch for kids !"/>
    <n v="50000"/>
    <n v="3317"/>
    <x v="1"/>
    <s v="US"/>
    <s v="USD"/>
    <d v="2014-12-08T11:31:55"/>
    <d v="2014-10-24T10:31:55"/>
    <b v="0"/>
    <n v="37"/>
    <b v="0"/>
    <s v="technology/wearables"/>
    <n v="6.6339999999999995"/>
    <n v="89.648648648648646"/>
    <x v="2"/>
    <s v="wearables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09:17:33"/>
    <d v="2014-07-16T09:17:33"/>
    <b v="0"/>
    <n v="0"/>
    <b v="0"/>
    <s v="technology/wearables"/>
    <n v="0"/>
    <e v="#DIV/0!"/>
    <x v="2"/>
    <s v="wearables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09:58:37"/>
    <d v="2016-08-30T09:58:37"/>
    <b v="0"/>
    <n v="46"/>
    <b v="0"/>
    <s v="technology/wearables"/>
    <n v="70.36"/>
    <n v="382.39130434782606"/>
    <x v="2"/>
    <s v="wearables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4:35:39"/>
    <d v="2015-06-17T14:35:39"/>
    <b v="0"/>
    <n v="1"/>
    <b v="0"/>
    <s v="technology/wearables"/>
    <n v="0.2"/>
    <n v="100"/>
    <x v="2"/>
    <s v="wearables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8T22:59:00"/>
    <d v="2016-06-21T07:38:03"/>
    <b v="0"/>
    <n v="323"/>
    <b v="0"/>
    <s v="technology/wearables"/>
    <n v="102.298"/>
    <n v="158.35603715170279"/>
    <x v="2"/>
    <s v="wearables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3:57:19"/>
    <d v="2016-06-01T13:57:19"/>
    <b v="0"/>
    <n v="139"/>
    <b v="1"/>
    <s v="publishing/nonfiction"/>
    <n v="377.73333333333335"/>
    <n v="40.762589928057551"/>
    <x v="3"/>
    <s v="nonfiction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4:32:39"/>
    <d v="2014-06-09T14:32:39"/>
    <b v="0"/>
    <n v="7"/>
    <b v="1"/>
    <s v="publishing/nonfiction"/>
    <n v="125"/>
    <n v="53.571428571428569"/>
    <x v="3"/>
    <s v="nonfiction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6T20:49:11"/>
    <d v="2013-05-27T20:49:11"/>
    <b v="0"/>
    <n v="149"/>
    <b v="1"/>
    <s v="publishing/nonfiction"/>
    <n v="147.32653061224491"/>
    <n v="48.449664429530202"/>
    <x v="3"/>
    <s v="nonfiction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0:18:45"/>
    <d v="2015-02-05T10:18:45"/>
    <b v="0"/>
    <n v="31"/>
    <b v="1"/>
    <s v="publishing/nonfiction"/>
    <n v="102.2"/>
    <n v="82.41935483870968"/>
    <x v="3"/>
    <s v="nonfiction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07:08:53"/>
    <d v="2014-11-20T07:08:53"/>
    <b v="0"/>
    <n v="26"/>
    <b v="1"/>
    <s v="publishing/nonfiction"/>
    <n v="101.8723404255319"/>
    <n v="230.19230769230768"/>
    <x v="3"/>
    <s v="nonfiction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1:59:00"/>
    <d v="2015-11-09T02:58:55"/>
    <b v="0"/>
    <n v="172"/>
    <b v="1"/>
    <s v="publishing/nonfiction"/>
    <n v="204.2"/>
    <n v="59.360465116279073"/>
    <x v="3"/>
    <s v="nonfiction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5T19:18:54"/>
    <d v="2015-11-25T19:18:54"/>
    <b v="0"/>
    <n v="78"/>
    <b v="1"/>
    <s v="publishing/nonfiction"/>
    <n v="104.05"/>
    <n v="66.698717948717942"/>
    <x v="3"/>
    <s v="nonfiction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2:45:44"/>
    <d v="2016-01-13T12:45:44"/>
    <b v="0"/>
    <n v="120"/>
    <b v="1"/>
    <s v="publishing/nonfiction"/>
    <n v="101.265"/>
    <n v="168.77500000000001"/>
    <x v="3"/>
    <s v="nonfiction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4T22:59:00"/>
    <d v="2015-07-15T08:52:46"/>
    <b v="0"/>
    <n v="227"/>
    <b v="1"/>
    <s v="publishing/nonfiction"/>
    <n v="136.13999999999999"/>
    <n v="59.973568281938327"/>
    <x v="3"/>
    <s v="nonfiction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0T19:00:00"/>
    <d v="2013-02-03T21:49:48"/>
    <b v="0"/>
    <n v="42"/>
    <b v="1"/>
    <s v="publishing/nonfiction"/>
    <n v="133.6"/>
    <n v="31.80952380952381"/>
    <x v="3"/>
    <s v="nonfiction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4:22:59"/>
    <d v="2016-05-12T14:22:59"/>
    <b v="0"/>
    <n v="64"/>
    <b v="1"/>
    <s v="publishing/nonfiction"/>
    <n v="130.25"/>
    <n v="24.421875"/>
    <x v="3"/>
    <s v="nonfiction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05:00:00"/>
    <d v="2012-10-31T01:06:45"/>
    <b v="0"/>
    <n v="121"/>
    <b v="1"/>
    <s v="publishing/nonfiction"/>
    <n v="122.67999999999999"/>
    <n v="25.347107438016529"/>
    <x v="3"/>
    <s v="nonfiction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4T19:56:00"/>
    <d v="2013-06-04T19:56:00"/>
    <b v="0"/>
    <n v="87"/>
    <b v="1"/>
    <s v="publishing/nonfiction"/>
    <n v="182.81058823529412"/>
    <n v="71.443218390804603"/>
    <x v="3"/>
    <s v="nonfiction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0:59:00"/>
    <d v="2013-01-30T18:05:37"/>
    <b v="0"/>
    <n v="65"/>
    <b v="1"/>
    <s v="publishing/nonfiction"/>
    <n v="125.29999999999998"/>
    <n v="38.553846153846152"/>
    <x v="3"/>
    <s v="nonfiction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08:42:03"/>
    <d v="2011-05-26T08:42:03"/>
    <b v="0"/>
    <n v="49"/>
    <b v="1"/>
    <s v="publishing/nonfiction"/>
    <n v="111.66666666666667"/>
    <n v="68.367346938775512"/>
    <x v="3"/>
    <s v="nonfiction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4:33:10"/>
    <d v="2011-05-05T14:33:10"/>
    <b v="0"/>
    <n v="19"/>
    <b v="1"/>
    <s v="publishing/nonfiction"/>
    <n v="115.75757575757575"/>
    <n v="40.210526315789473"/>
    <x v="3"/>
    <s v="nonfiction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16:37:00"/>
    <d v="2012-07-05T16:37:00"/>
    <b v="0"/>
    <n v="81"/>
    <b v="1"/>
    <s v="publishing/nonfiction"/>
    <n v="173.2"/>
    <n v="32.074074074074076"/>
    <x v="3"/>
    <s v="nonfiction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2:12:52"/>
    <d v="2014-05-22T12:12:52"/>
    <b v="0"/>
    <n v="264"/>
    <b v="1"/>
    <s v="publishing/nonfiction"/>
    <n v="125.98333333333333"/>
    <n v="28.632575757575758"/>
    <x v="3"/>
    <s v="nonfiction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17:25:31"/>
    <d v="2013-07-09T17:25:31"/>
    <b v="0"/>
    <n v="25"/>
    <b v="1"/>
    <s v="publishing/nonfiction"/>
    <n v="109.1"/>
    <n v="43.64"/>
    <x v="3"/>
    <s v="nonfiction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2:59:00"/>
    <d v="2016-01-27T15:15:27"/>
    <b v="0"/>
    <n v="5"/>
    <b v="1"/>
    <s v="publishing/nonfiction"/>
    <n v="100"/>
    <n v="40"/>
    <x v="3"/>
    <s v="nonfiction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1:41:46"/>
    <d v="2014-11-08T11:41:46"/>
    <b v="0"/>
    <n v="144"/>
    <b v="1"/>
    <s v="music/rock"/>
    <n v="118.64285714285714"/>
    <n v="346.04166666666669"/>
    <x v="4"/>
    <s v="rock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1:35:52"/>
    <d v="2015-02-14T12:35:52"/>
    <b v="0"/>
    <n v="92"/>
    <b v="1"/>
    <s v="music/rock"/>
    <n v="100.26666666666667"/>
    <n v="81.739130434782609"/>
    <x v="4"/>
    <s v="rock"/>
    <x v="0"/>
    <x v="2"/>
  </r>
  <r>
    <n v="1366"/>
    <s v="Kick It! A Tribute to the A.K.s"/>
    <s v="A musical memorial for Alexi Petersen."/>
    <n v="7500"/>
    <n v="9486.69"/>
    <x v="0"/>
    <s v="US"/>
    <s v="USD"/>
    <d v="2014-11-26T19:54:23"/>
    <d v="2014-10-12T18:54:23"/>
    <b v="0"/>
    <n v="147"/>
    <b v="1"/>
    <s v="music/rock"/>
    <n v="126.48920000000001"/>
    <n v="64.535306122448986"/>
    <x v="4"/>
    <s v="rock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3T20:04:10"/>
    <d v="2015-10-14T19:04:10"/>
    <b v="0"/>
    <n v="90"/>
    <b v="1"/>
    <s v="music/rock"/>
    <n v="114.26"/>
    <n v="63.477777777777774"/>
    <x v="4"/>
    <s v="rock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4T23:34:54"/>
    <d v="2015-05-21T23:34:54"/>
    <b v="0"/>
    <n v="87"/>
    <b v="1"/>
    <s v="music/rock"/>
    <n v="110.7"/>
    <n v="63.620689655172413"/>
    <x v="4"/>
    <s v="rock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09:15:46"/>
    <d v="2014-03-12T09:15:46"/>
    <b v="0"/>
    <n v="406"/>
    <b v="1"/>
    <s v="music/rock"/>
    <n v="105.34805315203954"/>
    <n v="83.967068965517228"/>
    <x v="4"/>
    <s v="rock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5T19:04:50"/>
    <d v="2013-09-30T19:04:50"/>
    <b v="0"/>
    <n v="20"/>
    <b v="1"/>
    <s v="music/rock"/>
    <n v="103.66666666666666"/>
    <n v="77.75"/>
    <x v="4"/>
    <s v="rock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3:12:22"/>
    <d v="2015-04-07T13:12:22"/>
    <b v="0"/>
    <n v="70"/>
    <b v="1"/>
    <s v="music/rock"/>
    <n v="107.08672667523933"/>
    <n v="107.07142857142857"/>
    <x v="4"/>
    <s v="rock"/>
    <x v="0"/>
    <x v="6"/>
  </r>
  <r>
    <n v="1372"/>
    <s v="Ted Lukas &amp; the Misled new CD - &quot;FEED&quot;"/>
    <s v="Please help us raise funds to press our new CD!"/>
    <n v="500"/>
    <n v="620"/>
    <x v="0"/>
    <s v="US"/>
    <s v="USD"/>
    <d v="2012-07-12T12:45:32"/>
    <d v="2012-06-12T12:45:32"/>
    <b v="0"/>
    <n v="16"/>
    <b v="1"/>
    <s v="music/rock"/>
    <n v="124"/>
    <n v="38.75"/>
    <x v="4"/>
    <s v="rock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17:50:33"/>
    <d v="2016-11-30T17:50:33"/>
    <b v="0"/>
    <n v="52"/>
    <b v="1"/>
    <s v="music/rock"/>
    <n v="105.01"/>
    <n v="201.94230769230768"/>
    <x v="4"/>
    <s v="rock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4T21:53:08"/>
    <d v="2016-02-23T22:53:08"/>
    <b v="0"/>
    <n v="66"/>
    <b v="1"/>
    <s v="music/rock"/>
    <n v="189.46666666666667"/>
    <n v="43.060606060606062"/>
    <x v="4"/>
    <s v="rock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4T20:35:19"/>
    <d v="2016-12-15T20:35:19"/>
    <b v="0"/>
    <n v="109"/>
    <b v="1"/>
    <s v="music/rock"/>
    <n v="171.32499999999999"/>
    <n v="62.871559633027523"/>
    <x v="4"/>
    <s v="rock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2:03:26"/>
    <d v="2016-11-03T11:03:26"/>
    <b v="0"/>
    <n v="168"/>
    <b v="1"/>
    <s v="music/rock"/>
    <n v="252.48648648648651"/>
    <n v="55.607142857142854"/>
    <x v="4"/>
    <s v="rock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2T23:11:00"/>
    <d v="2017-01-12T00:16:10"/>
    <b v="0"/>
    <n v="31"/>
    <b v="1"/>
    <s v="music/rock"/>
    <n v="116.15384615384616"/>
    <n v="48.70967741935484"/>
    <x v="4"/>
    <s v="rock"/>
    <x v="1"/>
    <x v="1"/>
  </r>
  <r>
    <n v="1378"/>
    <s v="SIX BY SEVEN"/>
    <s v="A psychedelic post rock masterpiece!"/>
    <n v="2000"/>
    <n v="4067"/>
    <x v="0"/>
    <s v="GB"/>
    <s v="GBP"/>
    <d v="2016-08-01T13:13:30"/>
    <d v="2016-07-17T13:13:30"/>
    <b v="0"/>
    <n v="133"/>
    <b v="1"/>
    <s v="music/rock"/>
    <n v="203.35000000000002"/>
    <n v="30.578947368421051"/>
    <x v="4"/>
    <s v="rock"/>
    <x v="2"/>
    <x v="3"/>
  </r>
  <r>
    <n v="1379"/>
    <s v="J. Walter Makes a Record"/>
    <s v="---------The long-awaited debut full-length from Justin Ruddy--------"/>
    <n v="10000"/>
    <n v="11160"/>
    <x v="0"/>
    <s v="US"/>
    <s v="USD"/>
    <d v="2015-06-05T06:47:56"/>
    <d v="2015-05-06T06:47:56"/>
    <b v="0"/>
    <n v="151"/>
    <b v="1"/>
    <s v="music/rock"/>
    <n v="111.60000000000001"/>
    <n v="73.907284768211923"/>
    <x v="4"/>
    <s v="rock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d v="2015-06-08T21:00:00"/>
    <d v="2015-05-17T13:18:26"/>
    <b v="0"/>
    <n v="5"/>
    <b v="1"/>
    <s v="music/rock"/>
    <n v="424"/>
    <n v="21.2"/>
    <x v="4"/>
    <s v="rock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0:08:45"/>
    <d v="2016-11-29T00:08:45"/>
    <b v="0"/>
    <n v="73"/>
    <b v="1"/>
    <s v="music/rock"/>
    <n v="107.1"/>
    <n v="73.356164383561648"/>
    <x v="4"/>
    <s v="rock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4:12:16"/>
    <d v="2013-04-06T14:12:16"/>
    <b v="0"/>
    <n v="148"/>
    <b v="1"/>
    <s v="music/rock"/>
    <n v="104.3625"/>
    <n v="56.412162162162161"/>
    <x v="4"/>
    <s v="rock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2T20:47:58"/>
    <d v="2016-12-02T20:47:58"/>
    <b v="0"/>
    <n v="93"/>
    <b v="1"/>
    <s v="music/rock"/>
    <n v="212.40909090909091"/>
    <n v="50.247311827956992"/>
    <x v="4"/>
    <s v="rock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2:38:42"/>
    <d v="2015-06-05T12:38:42"/>
    <b v="0"/>
    <n v="63"/>
    <b v="1"/>
    <s v="music/rock"/>
    <n v="124.08571428571429"/>
    <n v="68.936507936507937"/>
    <x v="4"/>
    <s v="rock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07:11:00"/>
    <d v="2016-03-04T11:32:01"/>
    <b v="0"/>
    <n v="134"/>
    <b v="1"/>
    <s v="music/rock"/>
    <n v="110.406125"/>
    <n v="65.914104477611943"/>
    <x v="4"/>
    <s v="rock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d v="2015-07-29T10:31:29"/>
    <d v="2015-06-29T10:31:29"/>
    <b v="0"/>
    <n v="14"/>
    <b v="1"/>
    <s v="music/rock"/>
    <n v="218.75"/>
    <n v="62.5"/>
    <x v="4"/>
    <s v="rock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2T23:30:00"/>
    <d v="2015-05-02T17:06:35"/>
    <b v="0"/>
    <n v="78"/>
    <b v="1"/>
    <s v="music/rock"/>
    <n v="136.625"/>
    <n v="70.064102564102569"/>
    <x v="4"/>
    <s v="rock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1:14:00"/>
    <d v="2016-09-21T09:45:17"/>
    <b v="0"/>
    <n v="112"/>
    <b v="1"/>
    <s v="music/rock"/>
    <n v="134.8074"/>
    <n v="60.181874999999998"/>
    <x v="4"/>
    <s v="rock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06:32:37"/>
    <d v="2016-07-14T06:32:37"/>
    <b v="0"/>
    <n v="34"/>
    <b v="1"/>
    <s v="music/rock"/>
    <n v="145.4"/>
    <n v="21.382352941176471"/>
    <x v="4"/>
    <s v="rock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2:12:00"/>
    <d v="2015-03-24T14:16:46"/>
    <b v="0"/>
    <n v="19"/>
    <b v="1"/>
    <s v="music/rock"/>
    <n v="109.10714285714285"/>
    <n v="160.78947368421052"/>
    <x v="4"/>
    <s v="rock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1T23:59:00"/>
    <d v="2015-07-08T10:36:58"/>
    <b v="0"/>
    <n v="13"/>
    <b v="1"/>
    <s v="music/rock"/>
    <n v="110.2"/>
    <n v="42.384615384615387"/>
    <x v="4"/>
    <s v="rock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2T22:43:06"/>
    <d v="2016-01-31T22:43:06"/>
    <b v="0"/>
    <n v="104"/>
    <b v="1"/>
    <s v="music/rock"/>
    <n v="113.64000000000001"/>
    <n v="27.317307692307693"/>
    <x v="4"/>
    <s v="rock"/>
    <x v="2"/>
    <x v="1"/>
  </r>
  <r>
    <n v="1393"/>
    <s v="WolfHunt | Social Commentary Rock Project"/>
    <s v="Rock n' Roll tales of our times"/>
    <n v="10000"/>
    <n v="10235"/>
    <x v="0"/>
    <s v="US"/>
    <s v="USD"/>
    <d v="2016-08-01T11:22:03"/>
    <d v="2016-07-02T11:22:03"/>
    <b v="0"/>
    <n v="52"/>
    <b v="1"/>
    <s v="music/rock"/>
    <n v="102.35000000000001"/>
    <n v="196.82692307692307"/>
    <x v="4"/>
    <s v="rock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2-28T22:00:00"/>
    <d v="2017-01-16T22:28:46"/>
    <b v="0"/>
    <n v="17"/>
    <b v="1"/>
    <s v="music/rock"/>
    <n v="122.13333333333334"/>
    <n v="53.882352941176471"/>
    <x v="4"/>
    <s v="rock"/>
    <x v="1"/>
    <x v="1"/>
  </r>
  <r>
    <n v="1395"/>
    <s v="Quiet Oaks Full Length Album"/>
    <s v="Help Quiet Oaks record their debut album!!!"/>
    <n v="3500"/>
    <n v="3916"/>
    <x v="0"/>
    <s v="US"/>
    <s v="USD"/>
    <d v="2017-01-14T16:48:01"/>
    <d v="2016-12-15T16:48:01"/>
    <b v="0"/>
    <n v="82"/>
    <b v="1"/>
    <s v="music/rock"/>
    <n v="111.88571428571427"/>
    <n v="47.756097560975611"/>
    <x v="4"/>
    <s v="rock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18:58:02"/>
    <d v="2015-01-14T18:58:02"/>
    <b v="0"/>
    <n v="73"/>
    <b v="1"/>
    <s v="music/rock"/>
    <n v="107.3"/>
    <n v="88.191780821917803"/>
    <x v="4"/>
    <s v="rock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16:19:00"/>
    <d v="2016-09-27T17:01:50"/>
    <b v="0"/>
    <n v="158"/>
    <b v="1"/>
    <s v="music/rock"/>
    <n v="113.85000000000001"/>
    <n v="72.056962025316452"/>
    <x v="4"/>
    <s v="rock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15:58:54"/>
    <d v="2016-06-05T15:58:54"/>
    <b v="0"/>
    <n v="65"/>
    <b v="1"/>
    <s v="music/rock"/>
    <n v="109.68181818181819"/>
    <n v="74.246153846153845"/>
    <x v="4"/>
    <s v="rock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6T19:06:13"/>
    <d v="2014-09-06T19:06:13"/>
    <b v="0"/>
    <n v="184"/>
    <b v="1"/>
    <s v="music/rock"/>
    <n v="126.14444444444443"/>
    <n v="61.701086956521742"/>
    <x v="4"/>
    <s v="rock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0:30:00"/>
    <d v="2016-05-08T03:11:13"/>
    <b v="0"/>
    <n v="34"/>
    <b v="1"/>
    <s v="music/rock"/>
    <n v="167.42857142857144"/>
    <n v="17.235294117647058"/>
    <x v="4"/>
    <s v="rock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18:54:34"/>
    <d v="2013-05-05T18:54:34"/>
    <b v="0"/>
    <n v="240"/>
    <b v="1"/>
    <s v="music/rock"/>
    <n v="496.52000000000004"/>
    <n v="51.720833333333331"/>
    <x v="4"/>
    <s v="rock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4-30T19:16:51"/>
    <d v="2015-03-01T20:16:51"/>
    <b v="0"/>
    <n v="113"/>
    <b v="1"/>
    <s v="music/rock"/>
    <n v="109.16"/>
    <n v="24.150442477876105"/>
    <x v="4"/>
    <s v="rock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5T20:30:35"/>
    <d v="2013-06-25T20:30:35"/>
    <b v="0"/>
    <n v="66"/>
    <b v="1"/>
    <s v="music/rock"/>
    <n v="102.57499999999999"/>
    <n v="62.166666666666664"/>
    <x v="4"/>
    <s v="rock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07:14:45"/>
    <d v="2015-01-28T07:14:45"/>
    <b v="1"/>
    <n v="5"/>
    <b v="0"/>
    <s v="publishing/translations"/>
    <n v="1.6620689655172414"/>
    <n v="48.2"/>
    <x v="3"/>
    <s v="translations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d v="2014-11-28T12:20:01"/>
    <d v="2014-10-29T11:20:01"/>
    <b v="1"/>
    <n v="17"/>
    <b v="0"/>
    <s v="publishing/translations"/>
    <n v="0.42"/>
    <n v="6.1764705882352944"/>
    <x v="3"/>
    <s v="translations"/>
    <x v="3"/>
    <x v="9"/>
  </r>
  <r>
    <n v="1406"/>
    <s v="Man Down! Translation project"/>
    <s v="The White coat and the battle dress uniform"/>
    <n v="12000"/>
    <n v="15"/>
    <x v="2"/>
    <s v="IT"/>
    <s v="EUR"/>
    <d v="2015-12-12T05:00:00"/>
    <d v="2015-10-20T05:23:27"/>
    <b v="0"/>
    <n v="3"/>
    <b v="0"/>
    <s v="publishing/translations"/>
    <n v="0.125"/>
    <n v="5"/>
    <x v="3"/>
    <s v="translations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07:52:58"/>
    <d v="2014-07-18T07:52:58"/>
    <b v="0"/>
    <n v="2"/>
    <b v="0"/>
    <s v="publishing/translations"/>
    <n v="0.5"/>
    <n v="7.5"/>
    <x v="3"/>
    <s v="translations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16:55:56"/>
    <d v="2015-10-14T15:55:56"/>
    <b v="0"/>
    <n v="6"/>
    <b v="0"/>
    <s v="publishing/translations"/>
    <n v="7.1999999999999993"/>
    <n v="12"/>
    <x v="3"/>
    <s v="translations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4-12-31T23:12:15"/>
    <d v="2014-11-01T22:12:15"/>
    <b v="0"/>
    <n v="0"/>
    <b v="0"/>
    <s v="publishing/translations"/>
    <n v="0"/>
    <e v="#DIV/0!"/>
    <x v="3"/>
    <s v="translations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2:38:40"/>
    <d v="2016-04-19T02:38:40"/>
    <b v="0"/>
    <n v="1"/>
    <b v="0"/>
    <s v="publishing/translations"/>
    <n v="1.6666666666666666E-2"/>
    <n v="1"/>
    <x v="3"/>
    <s v="translations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5T20:25:00"/>
    <d v="2015-01-08T20:25:00"/>
    <b v="0"/>
    <n v="3"/>
    <b v="0"/>
    <s v="publishing/translations"/>
    <n v="0.23333333333333336"/>
    <n v="2.3333333333333335"/>
    <x v="3"/>
    <s v="translations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3T20:31:39"/>
    <d v="2014-11-03T20:31:39"/>
    <b v="0"/>
    <n v="13"/>
    <b v="0"/>
    <s v="publishing/translations"/>
    <n v="4.5714285714285712"/>
    <n v="24.615384615384617"/>
    <x v="3"/>
    <s v="translations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05:29:30"/>
    <d v="2015-12-22T05:29:30"/>
    <b v="0"/>
    <n v="1"/>
    <b v="0"/>
    <s v="publishing/translations"/>
    <n v="5"/>
    <n v="100"/>
    <x v="3"/>
    <s v="translations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1:04:27"/>
    <d v="2016-12-04T01:04:27"/>
    <b v="0"/>
    <n v="1"/>
    <b v="0"/>
    <s v="publishing/translations"/>
    <n v="0.2"/>
    <n v="1"/>
    <x v="3"/>
    <s v="translations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1:13:11"/>
    <d v="2015-07-07T11:13:11"/>
    <b v="0"/>
    <n v="9"/>
    <b v="0"/>
    <s v="publishing/translations"/>
    <n v="18.181818181818183"/>
    <n v="88.888888888888886"/>
    <x v="3"/>
    <s v="translations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18:13:39"/>
    <d v="2015-10-22T17:13:39"/>
    <b v="0"/>
    <n v="0"/>
    <b v="0"/>
    <s v="publishing/translations"/>
    <n v="0"/>
    <e v="#DIV/0!"/>
    <x v="3"/>
    <s v="translations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06:11:00"/>
    <d v="2015-08-15T22:36:14"/>
    <b v="0"/>
    <n v="2"/>
    <b v="0"/>
    <s v="publishing/translations"/>
    <n v="1.2222222222222223"/>
    <n v="27.5"/>
    <x v="3"/>
    <s v="translations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05:57:14"/>
    <d v="2016-01-26T05:57:14"/>
    <b v="0"/>
    <n v="1"/>
    <b v="0"/>
    <s v="publishing/translations"/>
    <n v="0.2"/>
    <n v="6"/>
    <x v="3"/>
    <s v="translations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05:56:59"/>
    <d v="2016-09-09T05:56:59"/>
    <b v="0"/>
    <n v="10"/>
    <b v="0"/>
    <s v="publishing/translations"/>
    <n v="7.0634920634920633"/>
    <n v="44.5"/>
    <x v="3"/>
    <s v="translations"/>
    <x v="2"/>
    <x v="8"/>
  </r>
  <r>
    <n v="1420"/>
    <s v="Shakespeare in the Hood - Romeo and Juliet"/>
    <s v="Help me butcher Shakespeare in a satirical fashion."/>
    <n v="110"/>
    <n v="3"/>
    <x v="2"/>
    <s v="US"/>
    <s v="USD"/>
    <d v="2016-06-28T11:01:26"/>
    <d v="2016-06-03T11:01:26"/>
    <b v="0"/>
    <n v="3"/>
    <b v="0"/>
    <s v="publishing/translations"/>
    <n v="2.7272727272727271"/>
    <n v="1"/>
    <x v="3"/>
    <s v="translations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16:58:29"/>
    <d v="2015-01-09T16:58:29"/>
    <b v="0"/>
    <n v="2"/>
    <b v="0"/>
    <s v="publishing/translations"/>
    <n v="0.1"/>
    <n v="100"/>
    <x v="3"/>
    <s v="translations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0:45:04"/>
    <d v="2016-08-22T00:45:04"/>
    <b v="0"/>
    <n v="2"/>
    <b v="0"/>
    <s v="publishing/translations"/>
    <n v="0.104"/>
    <n v="13"/>
    <x v="3"/>
    <s v="translations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3:38:51"/>
    <d v="2015-12-02T03:38:51"/>
    <b v="0"/>
    <n v="1"/>
    <b v="0"/>
    <s v="publishing/translations"/>
    <n v="0.33333333333333337"/>
    <n v="100"/>
    <x v="3"/>
    <s v="translations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3:13:22"/>
    <d v="2016-11-02T12:13:22"/>
    <b v="0"/>
    <n v="14"/>
    <b v="0"/>
    <s v="publishing/translations"/>
    <n v="20.36"/>
    <n v="109.07142857142857"/>
    <x v="3"/>
    <s v="translations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8T22:09:19"/>
    <d v="2015-03-29T22:09:19"/>
    <b v="0"/>
    <n v="0"/>
    <b v="0"/>
    <s v="publishing/translations"/>
    <n v="0"/>
    <e v="#DIV/0!"/>
    <x v="3"/>
    <s v="translations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4:22:00"/>
    <d v="2015-06-25T04:22:00"/>
    <b v="0"/>
    <n v="0"/>
    <b v="0"/>
    <s v="publishing/translations"/>
    <n v="0"/>
    <e v="#DIV/0!"/>
    <x v="3"/>
    <s v="translations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15:26:25"/>
    <d v="2016-08-19T15:26:25"/>
    <b v="0"/>
    <n v="4"/>
    <b v="0"/>
    <s v="publishing/translations"/>
    <n v="8.3800000000000008"/>
    <n v="104.75"/>
    <x v="3"/>
    <s v="translations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3:06:57"/>
    <d v="2016-03-03T04:06:57"/>
    <b v="0"/>
    <n v="3"/>
    <b v="0"/>
    <s v="publishing/translations"/>
    <n v="4.5"/>
    <n v="15"/>
    <x v="3"/>
    <s v="translations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09T20:27:22"/>
    <d v="2015-03-10T20:27:22"/>
    <b v="0"/>
    <n v="0"/>
    <b v="0"/>
    <s v="publishing/translations"/>
    <n v="0"/>
    <e v="#DIV/0!"/>
    <x v="3"/>
    <s v="translations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4:31:28"/>
    <d v="2014-11-18T14:31:28"/>
    <b v="0"/>
    <n v="5"/>
    <b v="0"/>
    <s v="publishing/translations"/>
    <n v="8.06"/>
    <n v="80.599999999999994"/>
    <x v="3"/>
    <s v="translations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1:03:36"/>
    <d v="2015-10-27T00:03:36"/>
    <b v="0"/>
    <n v="47"/>
    <b v="0"/>
    <s v="publishing/translations"/>
    <n v="31.94705882352941"/>
    <n v="115.55319148936171"/>
    <x v="3"/>
    <s v="translations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3:43:48"/>
    <d v="2015-06-20T13:43:48"/>
    <b v="0"/>
    <n v="0"/>
    <b v="0"/>
    <s v="publishing/translations"/>
    <n v="0"/>
    <e v="#DIV/0!"/>
    <x v="3"/>
    <s v="translations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06:00:00"/>
    <d v="2016-10-30T10:01:15"/>
    <b v="0"/>
    <n v="10"/>
    <b v="0"/>
    <s v="publishing/translations"/>
    <n v="6.708333333333333"/>
    <n v="80.5"/>
    <x v="3"/>
    <s v="translations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0:00:00"/>
    <d v="2015-05-18T13:24:38"/>
    <b v="0"/>
    <n v="11"/>
    <b v="0"/>
    <s v="publishing/translations"/>
    <n v="9.9878048780487809"/>
    <n v="744.5454545454545"/>
    <x v="3"/>
    <s v="translations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3:43:40"/>
    <d v="2015-09-11T13:43:40"/>
    <b v="0"/>
    <n v="2"/>
    <b v="0"/>
    <s v="publishing/translations"/>
    <n v="0.1"/>
    <n v="7.5"/>
    <x v="3"/>
    <s v="translations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3:24:17"/>
    <d v="2016-01-22T03:24:17"/>
    <b v="0"/>
    <n v="2"/>
    <b v="0"/>
    <s v="publishing/translations"/>
    <n v="0.77"/>
    <n v="38.5"/>
    <x v="3"/>
    <s v="translations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2T23:59:00"/>
    <d v="2014-06-06T07:45:39"/>
    <b v="0"/>
    <n v="22"/>
    <b v="0"/>
    <s v="publishing/translations"/>
    <n v="26.900000000000002"/>
    <n v="36.68181818181818"/>
    <x v="3"/>
    <s v="translations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08:55:00"/>
    <d v="2016-03-28T15:54:59"/>
    <b v="0"/>
    <n v="8"/>
    <b v="0"/>
    <s v="publishing/translations"/>
    <n v="3"/>
    <n v="75"/>
    <x v="3"/>
    <s v="translations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4:55:01"/>
    <d v="2015-02-05T14:55:01"/>
    <b v="0"/>
    <n v="6"/>
    <b v="0"/>
    <s v="publishing/translations"/>
    <n v="6.6055045871559637"/>
    <n v="30"/>
    <x v="3"/>
    <s v="translations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2:57:43"/>
    <d v="2016-04-26T12:57:43"/>
    <b v="0"/>
    <n v="1"/>
    <b v="0"/>
    <s v="publishing/translations"/>
    <n v="7.6923076923076927E-3"/>
    <n v="1"/>
    <x v="3"/>
    <s v="translations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3:22:49"/>
    <d v="2015-07-13T13:22:49"/>
    <b v="0"/>
    <n v="3"/>
    <b v="0"/>
    <s v="publishing/translations"/>
    <n v="1.1222222222222222"/>
    <n v="673.33333333333337"/>
    <x v="3"/>
    <s v="translations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0:29:18"/>
    <d v="2016-04-25T10:29:18"/>
    <b v="0"/>
    <n v="0"/>
    <b v="0"/>
    <s v="publishing/translations"/>
    <n v="0"/>
    <e v="#DIV/0!"/>
    <x v="3"/>
    <s v="translations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17:13:29"/>
    <d v="2016-12-03T17:13:29"/>
    <b v="0"/>
    <n v="0"/>
    <b v="0"/>
    <s v="publishing/translations"/>
    <n v="0"/>
    <e v="#DIV/0!"/>
    <x v="3"/>
    <s v="translations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15:57:42"/>
    <d v="2015-07-14T15:57:42"/>
    <b v="0"/>
    <n v="0"/>
    <b v="0"/>
    <s v="publishing/translations"/>
    <n v="0"/>
    <e v="#DIV/0!"/>
    <x v="3"/>
    <s v="translations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08:00:55"/>
    <d v="2015-05-15T08:00:55"/>
    <b v="0"/>
    <n v="0"/>
    <b v="0"/>
    <s v="publishing/translations"/>
    <n v="0"/>
    <e v="#DIV/0!"/>
    <x v="3"/>
    <s v="translations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05:44:38"/>
    <d v="2016-04-01T05:44:38"/>
    <b v="0"/>
    <n v="0"/>
    <b v="0"/>
    <s v="publishing/translations"/>
    <n v="0"/>
    <e v="#DIV/0!"/>
    <x v="3"/>
    <s v="translations"/>
    <x v="2"/>
    <x v="6"/>
  </r>
  <r>
    <n v="1447"/>
    <s v="Indian Language Dictionary"/>
    <s v="I'm creating a dictionary of multiple Indian languages."/>
    <n v="500000"/>
    <n v="75"/>
    <x v="2"/>
    <s v="US"/>
    <s v="USD"/>
    <d v="2016-07-08T12:32:14"/>
    <d v="2016-06-08T12:32:14"/>
    <b v="0"/>
    <n v="3"/>
    <b v="0"/>
    <s v="publishing/translations"/>
    <n v="1.4999999999999999E-2"/>
    <n v="25"/>
    <x v="3"/>
    <s v="translations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0:25:00"/>
    <d v="2015-04-21T17:28:38"/>
    <b v="0"/>
    <n v="0"/>
    <b v="0"/>
    <s v="publishing/translations"/>
    <n v="0"/>
    <e v="#DIV/0!"/>
    <x v="3"/>
    <s v="translations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4:28:25"/>
    <d v="2015-03-23T14:28:25"/>
    <b v="0"/>
    <n v="0"/>
    <b v="0"/>
    <s v="publishing/translations"/>
    <n v="0"/>
    <e v="#DIV/0!"/>
    <x v="3"/>
    <s v="translations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19T23:06:37"/>
    <d v="2016-01-20T23:06:37"/>
    <b v="0"/>
    <n v="1"/>
    <b v="0"/>
    <s v="publishing/translations"/>
    <n v="1E-3"/>
    <n v="1"/>
    <x v="3"/>
    <s v="translations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8T19:00:59"/>
    <d v="2014-10-19T18:00:59"/>
    <b v="0"/>
    <n v="2"/>
    <b v="0"/>
    <s v="publishing/translations"/>
    <n v="1.0554089709762533E-2"/>
    <n v="1"/>
    <x v="3"/>
    <s v="translations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1:52:43"/>
    <d v="2014-06-28T11:52:43"/>
    <b v="0"/>
    <n v="0"/>
    <b v="0"/>
    <s v="publishing/translations"/>
    <n v="0"/>
    <e v="#DIV/0!"/>
    <x v="3"/>
    <s v="translations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0:42:27"/>
    <d v="2017-03-01T11:42:27"/>
    <b v="0"/>
    <n v="0"/>
    <b v="0"/>
    <s v="publishing/translations"/>
    <n v="0"/>
    <e v="#DIV/0!"/>
    <x v="3"/>
    <s v="translations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16:59:00"/>
    <d v="2016-04-03T15:48:00"/>
    <b v="0"/>
    <n v="1"/>
    <b v="0"/>
    <s v="publishing/translations"/>
    <n v="0.85714285714285721"/>
    <n v="15"/>
    <x v="3"/>
    <s v="translations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08:39:00"/>
    <d v="2014-07-12T11:08:40"/>
    <b v="0"/>
    <n v="7"/>
    <b v="0"/>
    <s v="publishing/translations"/>
    <n v="10.5"/>
    <n v="225"/>
    <x v="3"/>
    <s v="translations"/>
    <x v="3"/>
    <x v="3"/>
  </r>
  <r>
    <n v="1456"/>
    <s v="Sometimes you don't need love (Canceled)"/>
    <s v="English Version of my auto-published novel"/>
    <n v="5000"/>
    <n v="145"/>
    <x v="1"/>
    <s v="IT"/>
    <s v="EUR"/>
    <d v="2017-01-03T11:02:45"/>
    <d v="2016-12-04T11:02:45"/>
    <b v="0"/>
    <n v="3"/>
    <b v="0"/>
    <s v="publishing/translations"/>
    <n v="2.9000000000000004"/>
    <n v="48.333333333333336"/>
    <x v="3"/>
    <s v="translations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17:30:44"/>
    <d v="2015-10-12T16:30:44"/>
    <b v="0"/>
    <n v="0"/>
    <b v="0"/>
    <s v="publishing/translations"/>
    <n v="0"/>
    <e v="#DIV/0!"/>
    <x v="3"/>
    <s v="translations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0T23:00:00"/>
    <d v="2014-07-11T11:56:00"/>
    <b v="0"/>
    <n v="0"/>
    <b v="0"/>
    <s v="publishing/translations"/>
    <n v="0"/>
    <e v="#DIV/0!"/>
    <x v="3"/>
    <s v="translations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2:25:00"/>
    <d v="2015-11-03T23:54:56"/>
    <b v="0"/>
    <n v="0"/>
    <b v="0"/>
    <s v="publishing/translations"/>
    <n v="0"/>
    <e v="#DIV/0!"/>
    <x v="3"/>
    <s v="translations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18:45:00"/>
    <d v="2014-10-03T16:31:38"/>
    <b v="0"/>
    <n v="0"/>
    <b v="0"/>
    <s v="publishing/translations"/>
    <n v="0"/>
    <e v="#DIV/0!"/>
    <x v="3"/>
    <s v="translations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d v="2014-10-20T19:00:00"/>
    <d v="2014-09-17T10:29:14"/>
    <b v="1"/>
    <n v="340"/>
    <b v="1"/>
    <s v="publishing/radio &amp; podcasts"/>
    <n v="101.24459999999999"/>
    <n v="44.66673529411765"/>
    <x v="3"/>
    <s v="radio &amp; podcasts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d v="2013-04-10T10:54:31"/>
    <d v="2013-03-11T10:54:31"/>
    <b v="1"/>
    <n v="150"/>
    <b v="1"/>
    <s v="publishing/radio &amp; podcasts"/>
    <n v="108.5175"/>
    <n v="28.937999999999999"/>
    <x v="3"/>
    <s v="radio &amp; podcasts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15:52:18"/>
    <d v="2013-02-21T16:52:18"/>
    <b v="1"/>
    <n v="25"/>
    <b v="1"/>
    <s v="publishing/radio &amp; podcasts"/>
    <n v="147.66666666666666"/>
    <n v="35.44"/>
    <x v="3"/>
    <s v="radio &amp; podcasts"/>
    <x v="4"/>
    <x v="2"/>
  </r>
  <r>
    <n v="1464"/>
    <s v="Science Studio"/>
    <s v="The Best Science Media on the Web"/>
    <n v="5000"/>
    <n v="8160"/>
    <x v="0"/>
    <s v="US"/>
    <s v="USD"/>
    <d v="2013-02-16T10:52:38"/>
    <d v="2013-01-17T10:52:38"/>
    <b v="1"/>
    <n v="234"/>
    <b v="1"/>
    <s v="publishing/radio &amp; podcasts"/>
    <n v="163.19999999999999"/>
    <n v="34.871794871794869"/>
    <x v="3"/>
    <s v="radio &amp; podcasts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1T22:00:00"/>
    <d v="2012-02-20T12:37:32"/>
    <b v="1"/>
    <n v="2602"/>
    <b v="1"/>
    <s v="publishing/radio &amp; podcasts"/>
    <n v="456.41449999999998"/>
    <n v="52.622732513451197"/>
    <x v="3"/>
    <s v="radio &amp; podcasts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0:00:00"/>
    <d v="2015-12-01T23:07:46"/>
    <b v="1"/>
    <n v="248"/>
    <b v="1"/>
    <s v="publishing/radio &amp; podcasts"/>
    <n v="107.87731249999999"/>
    <n v="69.598266129032254"/>
    <x v="3"/>
    <s v="radio &amp; podcasts"/>
    <x v="0"/>
    <x v="11"/>
  </r>
  <r>
    <n v="1467"/>
    <s v="Radio Ambulante"/>
    <s v="We are a new Spanish language podcast telling uniquely Latin American stories."/>
    <n v="40000"/>
    <n v="46032"/>
    <x v="0"/>
    <s v="US"/>
    <s v="USD"/>
    <d v="2012-03-25T13:14:45"/>
    <d v="2012-01-25T14:14:45"/>
    <b v="1"/>
    <n v="600"/>
    <b v="1"/>
    <s v="publishing/radio &amp; podcasts"/>
    <n v="115.08"/>
    <n v="76.72"/>
    <x v="3"/>
    <s v="radio &amp; podcasts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1T19:20:49"/>
    <d v="2011-04-12T19:20:49"/>
    <b v="1"/>
    <n v="293"/>
    <b v="1"/>
    <s v="publishing/radio &amp; podcasts"/>
    <n v="102.36842105263158"/>
    <n v="33.191126279863482"/>
    <x v="3"/>
    <s v="radio &amp; podcasts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09:21:49"/>
    <d v="2013-01-16T09:21:49"/>
    <b v="1"/>
    <n v="321"/>
    <b v="1"/>
    <s v="publishing/radio &amp; podcasts"/>
    <n v="108.42485875706214"/>
    <n v="149.46417445482865"/>
    <x v="3"/>
    <s v="radio &amp; podcasts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4:51:03"/>
    <d v="2012-12-07T14:51:03"/>
    <b v="1"/>
    <n v="81"/>
    <b v="1"/>
    <s v="publishing/radio &amp; podcasts"/>
    <n v="125.13333333333334"/>
    <n v="23.172839506172838"/>
    <x v="3"/>
    <s v="radio &amp; podcasts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17:58:54"/>
    <d v="2015-03-10T17:58:54"/>
    <b v="1"/>
    <n v="343"/>
    <b v="1"/>
    <s v="publishing/radio &amp; podcasts"/>
    <n v="103.840625"/>
    <n v="96.877551020408163"/>
    <x v="3"/>
    <s v="radio &amp; podcasts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08:01:43"/>
    <d v="2013-09-16T08:01:43"/>
    <b v="1"/>
    <n v="336"/>
    <b v="1"/>
    <s v="publishing/radio &amp; podcasts"/>
    <n v="138.70400000000001"/>
    <n v="103.20238095238095"/>
    <x v="3"/>
    <s v="radio &amp; podcasts"/>
    <x v="4"/>
    <x v="8"/>
  </r>
  <r>
    <n v="1473"/>
    <s v="ONE LOVES ONLY FORM"/>
    <s v="Public Radio Project"/>
    <n v="1500"/>
    <n v="1807.74"/>
    <x v="0"/>
    <s v="US"/>
    <s v="USD"/>
    <d v="2012-03-01T18:30:39"/>
    <d v="2012-01-31T18:30:39"/>
    <b v="1"/>
    <n v="47"/>
    <b v="1"/>
    <s v="publishing/radio &amp; podcasts"/>
    <n v="120.51600000000001"/>
    <n v="38.462553191489363"/>
    <x v="3"/>
    <s v="radio &amp; podcasts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2:28:12"/>
    <d v="2013-08-14T12:28:12"/>
    <b v="1"/>
    <n v="76"/>
    <b v="1"/>
    <s v="publishing/radio &amp; podcasts"/>
    <n v="112.26666666666667"/>
    <n v="44.315789473684212"/>
    <x v="3"/>
    <s v="radio &amp; podcasts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19T23:59:00"/>
    <d v="2014-11-17T12:21:03"/>
    <b v="1"/>
    <n v="441"/>
    <b v="1"/>
    <s v="publishing/radio &amp; podcasts"/>
    <n v="188.66966666666667"/>
    <n v="64.173356009070289"/>
    <x v="3"/>
    <s v="radio &amp; podcasts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09T20:00:22"/>
    <d v="2011-08-10T20:00:22"/>
    <b v="1"/>
    <n v="916"/>
    <b v="1"/>
    <s v="publishing/radio &amp; podcasts"/>
    <n v="661.55466666666666"/>
    <n v="43.333275109170302"/>
    <x v="3"/>
    <s v="radio &amp; podcasts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2T22:00:00"/>
    <d v="2011-10-24T09:46:44"/>
    <b v="1"/>
    <n v="369"/>
    <b v="1"/>
    <s v="publishing/radio &amp; podcasts"/>
    <n v="111.31"/>
    <n v="90.495934959349597"/>
    <x v="3"/>
    <s v="radio &amp; podcasts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15:55:13"/>
    <d v="2013-04-30T15:55:13"/>
    <b v="1"/>
    <n v="20242"/>
    <b v="1"/>
    <s v="publishing/radio &amp; podcasts"/>
    <n v="1181.6142199999999"/>
    <n v="29.187190495010373"/>
    <x v="3"/>
    <s v="radio &amp; podcasts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09T22:59:00"/>
    <d v="2014-04-25T12:53:09"/>
    <b v="1"/>
    <n v="71"/>
    <b v="1"/>
    <s v="publishing/radio &amp; podcasts"/>
    <n v="137.375"/>
    <n v="30.95774647887324"/>
    <x v="3"/>
    <s v="radio &amp; podcasts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2:00:00"/>
    <d v="2013-07-09T17:24:59"/>
    <b v="1"/>
    <n v="635"/>
    <b v="1"/>
    <s v="publishing/radio &amp; podcasts"/>
    <n v="117.04040000000001"/>
    <n v="92.157795275590544"/>
    <x v="3"/>
    <s v="radio &amp; podcasts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17:09:05"/>
    <d v="2013-10-03T17:09:05"/>
    <b v="0"/>
    <n v="6"/>
    <b v="0"/>
    <s v="publishing/fiction"/>
    <n v="2.1"/>
    <n v="17.5"/>
    <x v="3"/>
    <s v="fiction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2:51:00"/>
    <d v="2012-08-15T15:35:36"/>
    <b v="0"/>
    <n v="1"/>
    <b v="0"/>
    <s v="publishing/fiction"/>
    <n v="0.1"/>
    <n v="5"/>
    <x v="3"/>
    <s v="fiction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1T23:37:55"/>
    <d v="2016-06-26T23:37:55"/>
    <b v="0"/>
    <n v="2"/>
    <b v="0"/>
    <s v="publishing/fiction"/>
    <n v="0.7142857142857143"/>
    <n v="25"/>
    <x v="3"/>
    <s v="fiction"/>
    <x v="2"/>
    <x v="0"/>
  </r>
  <r>
    <n v="1484"/>
    <s v="a book called filtered down thru the stars"/>
    <s v="The mussings of an old wizard"/>
    <n v="2000"/>
    <n v="0"/>
    <x v="2"/>
    <s v="US"/>
    <s v="USD"/>
    <d v="2012-07-21T09:51:00"/>
    <d v="2012-05-23T23:49:23"/>
    <b v="0"/>
    <n v="0"/>
    <b v="0"/>
    <s v="publishing/fiction"/>
    <n v="0"/>
    <e v="#DIV/0!"/>
    <x v="3"/>
    <s v="fiction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4:06:13"/>
    <d v="2015-05-06T14:06:13"/>
    <b v="0"/>
    <n v="3"/>
    <b v="0"/>
    <s v="publishing/fiction"/>
    <n v="2.2388059701492535"/>
    <n v="50"/>
    <x v="3"/>
    <s v="fiction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6T23:02:41"/>
    <d v="2015-01-27T23:02:41"/>
    <b v="0"/>
    <n v="3"/>
    <b v="0"/>
    <s v="publishing/fiction"/>
    <n v="0.24"/>
    <n v="16"/>
    <x v="3"/>
    <s v="fiction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17:01:11"/>
    <d v="2016-07-03T17:01:11"/>
    <b v="0"/>
    <n v="0"/>
    <b v="0"/>
    <s v="publishing/fiction"/>
    <n v="0"/>
    <e v="#DIV/0!"/>
    <x v="3"/>
    <s v="fiction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08:31:00"/>
    <d v="2013-12-06T08:31:00"/>
    <b v="0"/>
    <n v="6"/>
    <b v="0"/>
    <s v="publishing/fiction"/>
    <n v="2.4"/>
    <n v="60"/>
    <x v="3"/>
    <s v="fiction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0:40:52"/>
    <d v="2012-10-16T09:40:52"/>
    <b v="0"/>
    <n v="0"/>
    <b v="0"/>
    <s v="publishing/fiction"/>
    <n v="0"/>
    <e v="#DIV/0!"/>
    <x v="3"/>
    <s v="fiction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08:27:54"/>
    <d v="2013-09-03T08:27:54"/>
    <b v="0"/>
    <n v="19"/>
    <b v="0"/>
    <s v="publishing/fiction"/>
    <n v="30.862068965517242"/>
    <n v="47.10526315789474"/>
    <x v="3"/>
    <s v="fiction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0:38:00"/>
    <d v="2014-12-18T12:07:23"/>
    <b v="0"/>
    <n v="1"/>
    <b v="0"/>
    <s v="publishing/fiction"/>
    <n v="8.3333333333333321"/>
    <n v="100"/>
    <x v="3"/>
    <s v="fiction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16:14:06"/>
    <d v="2011-05-19T16:14:06"/>
    <b v="0"/>
    <n v="2"/>
    <b v="0"/>
    <s v="publishing/fiction"/>
    <n v="0.75"/>
    <n v="15"/>
    <x v="3"/>
    <s v="fiction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15:47:55"/>
    <d v="2013-05-17T15:47:55"/>
    <b v="0"/>
    <n v="0"/>
    <b v="0"/>
    <s v="publishing/fiction"/>
    <n v="0"/>
    <e v="#DIV/0!"/>
    <x v="3"/>
    <s v="fiction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0:38:00"/>
    <d v="2015-03-04T12:20:13"/>
    <b v="0"/>
    <n v="11"/>
    <b v="0"/>
    <s v="publishing/fiction"/>
    <n v="8.9"/>
    <n v="40.454545454545453"/>
    <x v="3"/>
    <s v="fiction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3:57:11"/>
    <d v="2011-07-28T13:57:11"/>
    <b v="0"/>
    <n v="0"/>
    <b v="0"/>
    <s v="publishing/fiction"/>
    <n v="0"/>
    <e v="#DIV/0!"/>
    <x v="3"/>
    <s v="fiction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06:24:19"/>
    <d v="2014-07-18T06:24:19"/>
    <b v="0"/>
    <n v="0"/>
    <b v="0"/>
    <s v="publishing/fiction"/>
    <n v="0"/>
    <e v="#DIV/0!"/>
    <x v="3"/>
    <s v="fiction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4:43:00"/>
    <d v="2013-06-19T10:25:22"/>
    <b v="0"/>
    <n v="1"/>
    <b v="0"/>
    <s v="publishing/fiction"/>
    <n v="6.6666666666666671E-3"/>
    <n v="1"/>
    <x v="3"/>
    <s v="fiction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18:36:18"/>
    <d v="2014-07-20T18:36:18"/>
    <b v="0"/>
    <n v="3"/>
    <b v="0"/>
    <s v="publishing/fiction"/>
    <n v="1.9"/>
    <n v="19"/>
    <x v="3"/>
    <s v="fiction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4T19:10:33"/>
    <d v="2016-06-05T19:10:33"/>
    <b v="0"/>
    <n v="1"/>
    <b v="0"/>
    <s v="publishing/fiction"/>
    <n v="0.25"/>
    <n v="5"/>
    <x v="3"/>
    <s v="fiction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16:42:37"/>
    <d v="2013-04-01T16:42:37"/>
    <b v="0"/>
    <n v="15"/>
    <b v="0"/>
    <s v="publishing/fiction"/>
    <n v="25.035714285714285"/>
    <n v="46.733333333333334"/>
    <x v="3"/>
    <s v="fiction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d v="2015-07-08T09:00:23"/>
    <d v="2015-06-08T09:00:23"/>
    <b v="1"/>
    <n v="885"/>
    <b v="1"/>
    <s v="photography/photobooks"/>
    <n v="166.33076923076925"/>
    <n v="97.731073446327684"/>
    <x v="8"/>
    <s v="photobooks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17:00:00"/>
    <d v="2016-02-26T08:01:20"/>
    <b v="1"/>
    <n v="329"/>
    <b v="1"/>
    <s v="photography/photobooks"/>
    <n v="101.44545454545455"/>
    <n v="67.835866261398181"/>
    <x v="8"/>
    <s v="photobooks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3:20:01"/>
    <d v="2016-08-24T03:20:01"/>
    <b v="1"/>
    <n v="71"/>
    <b v="1"/>
    <s v="photography/photobooks"/>
    <n v="107.89146666666667"/>
    <n v="56.98492957746479"/>
    <x v="8"/>
    <s v="photobooks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d v="2014-06-10T03:33:00"/>
    <d v="2014-05-13T10:47:04"/>
    <b v="1"/>
    <n v="269"/>
    <b v="1"/>
    <s v="photography/photobooks"/>
    <n v="277.93846153846158"/>
    <n v="67.159851301115239"/>
    <x v="8"/>
    <s v="photobooks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15:01:00"/>
    <d v="2016-02-14T05:38:23"/>
    <b v="1"/>
    <n v="345"/>
    <b v="1"/>
    <s v="photography/photobooks"/>
    <n v="103.58125"/>
    <n v="48.037681159420288"/>
    <x v="8"/>
    <s v="photobooks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3:51:44"/>
    <d v="2014-06-24T13:51:44"/>
    <b v="1"/>
    <n v="43"/>
    <b v="1"/>
    <s v="photography/photobooks"/>
    <n v="111.4"/>
    <n v="38.860465116279073"/>
    <x v="8"/>
    <s v="photobooks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3:10:00"/>
    <d v="2010-03-17T05:48:29"/>
    <b v="1"/>
    <n v="33"/>
    <b v="1"/>
    <s v="photography/photobooks"/>
    <n v="215"/>
    <n v="78.181818181818187"/>
    <x v="8"/>
    <s v="photobooks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09:44:41"/>
    <d v="2014-05-27T09:44:41"/>
    <b v="1"/>
    <n v="211"/>
    <b v="1"/>
    <s v="photography/photobooks"/>
    <n v="110.76216216216217"/>
    <n v="97.113744075829388"/>
    <x v="8"/>
    <s v="photobooks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17:59:00"/>
    <d v="2017-01-16T07:48:05"/>
    <b v="1"/>
    <n v="196"/>
    <b v="1"/>
    <s v="photography/photobooks"/>
    <n v="123.64125714285714"/>
    <n v="110.39397959183674"/>
    <x v="8"/>
    <s v="photobooks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4:14:38"/>
    <d v="2014-06-19T04:14:38"/>
    <b v="1"/>
    <n v="405"/>
    <b v="1"/>
    <s v="photography/photobooks"/>
    <n v="101.03500000000001"/>
    <n v="39.91506172839506"/>
    <x v="8"/>
    <s v="photobooks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0:00:04"/>
    <d v="2015-10-19T09:00:04"/>
    <b v="1"/>
    <n v="206"/>
    <b v="1"/>
    <s v="photography/photobooks"/>
    <n v="111.79285714285714"/>
    <n v="75.975728155339809"/>
    <x v="8"/>
    <s v="photobooks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1:25:39"/>
    <d v="2017-01-06T11:25:39"/>
    <b v="1"/>
    <n v="335"/>
    <b v="1"/>
    <s v="photography/photobooks"/>
    <n v="558.7714285714286"/>
    <n v="58.379104477611939"/>
    <x v="8"/>
    <s v="photobooks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0:17:46"/>
    <d v="2014-06-16T10:17:46"/>
    <b v="1"/>
    <n v="215"/>
    <b v="1"/>
    <s v="photography/photobooks"/>
    <n v="150.01875000000001"/>
    <n v="55.82093023255814"/>
    <x v="8"/>
    <s v="photobooks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09:20:40"/>
    <d v="2015-08-18T09:20:40"/>
    <b v="1"/>
    <n v="176"/>
    <b v="1"/>
    <s v="photography/photobooks"/>
    <n v="106.476"/>
    <n v="151.24431818181819"/>
    <x v="8"/>
    <s v="photobooks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0:04:57"/>
    <d v="2016-02-15T01:04:57"/>
    <b v="1"/>
    <n v="555"/>
    <b v="1"/>
    <s v="photography/photobooks"/>
    <n v="157.18899999999999"/>
    <n v="849.67027027027029"/>
    <x v="8"/>
    <s v="photobooks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09:00:00"/>
    <d v="2016-09-06T06:11:32"/>
    <b v="1"/>
    <n v="116"/>
    <b v="1"/>
    <s v="photography/photobooks"/>
    <n v="108.65882352941176"/>
    <n v="159.24137931034483"/>
    <x v="8"/>
    <s v="photobooks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1:00:00"/>
    <d v="2014-11-05T08:35:53"/>
    <b v="1"/>
    <n v="615"/>
    <b v="1"/>
    <s v="photography/photobooks"/>
    <n v="161.97999999999999"/>
    <n v="39.507317073170732"/>
    <x v="8"/>
    <s v="photobooks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4:40:52"/>
    <d v="2014-05-01T14:40:52"/>
    <b v="1"/>
    <n v="236"/>
    <b v="1"/>
    <s v="photography/photobooks"/>
    <n v="205.36666666666665"/>
    <n v="130.52966101694915"/>
    <x v="8"/>
    <s v="photobooks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16:59:00"/>
    <d v="2014-05-23T12:48:03"/>
    <b v="1"/>
    <n v="145"/>
    <b v="1"/>
    <s v="photography/photobooks"/>
    <n v="103.36388888888889"/>
    <n v="64.156896551724131"/>
    <x v="8"/>
    <s v="photobooks"/>
    <x v="3"/>
    <x v="5"/>
  </r>
  <r>
    <n v="1520"/>
    <s v="TULIPS"/>
    <s v="A self-published photography book by Andrew Miksys from his new series about Belarus"/>
    <n v="18000"/>
    <n v="18625"/>
    <x v="0"/>
    <s v="US"/>
    <s v="USD"/>
    <d v="2014-12-18T23:00:00"/>
    <d v="2014-11-12T15:35:13"/>
    <b v="1"/>
    <n v="167"/>
    <b v="1"/>
    <s v="photography/photobooks"/>
    <n v="103.47222222222223"/>
    <n v="111.52694610778443"/>
    <x v="8"/>
    <s v="photobooks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6T23:01:31"/>
    <d v="2016-05-02T23:01:31"/>
    <b v="1"/>
    <n v="235"/>
    <b v="1"/>
    <s v="photography/photobooks"/>
    <n v="106.81333333333333"/>
    <n v="170.44680851063831"/>
    <x v="8"/>
    <s v="photobooks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4:55:39"/>
    <d v="2014-09-17T14:55:39"/>
    <b v="1"/>
    <n v="452"/>
    <b v="1"/>
    <s v="photography/photobooks"/>
    <n v="138.96574712643678"/>
    <n v="133.7391592920354"/>
    <x v="8"/>
    <s v="photobooks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2T19:00:00"/>
    <d v="2014-11-21T13:01:56"/>
    <b v="1"/>
    <n v="241"/>
    <b v="1"/>
    <s v="photography/photobooks"/>
    <n v="124.84324324324325"/>
    <n v="95.834024896265561"/>
    <x v="8"/>
    <s v="photobooks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07:01:30"/>
    <d v="2017-01-21T07:01:30"/>
    <b v="1"/>
    <n v="28"/>
    <b v="1"/>
    <s v="photography/photobooks"/>
    <n v="206.99999999999997"/>
    <n v="221.78571428571428"/>
    <x v="8"/>
    <s v="photobooks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1:52:18"/>
    <d v="2016-07-19T11:52:18"/>
    <b v="1"/>
    <n v="140"/>
    <b v="1"/>
    <s v="photography/photobooks"/>
    <n v="174.00576923076923"/>
    <n v="32.315357142857138"/>
    <x v="8"/>
    <s v="photobooks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1:37:27"/>
    <d v="2015-12-01T01:37:27"/>
    <b v="1"/>
    <n v="280"/>
    <b v="1"/>
    <s v="photography/photobooks"/>
    <n v="120.32608695652173"/>
    <n v="98.839285714285708"/>
    <x v="8"/>
    <s v="photobooks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08:24:46"/>
    <d v="2017-02-14T09:24:46"/>
    <b v="1"/>
    <n v="70"/>
    <b v="1"/>
    <s v="photography/photobooks"/>
    <n v="110.44428571428573"/>
    <n v="55.222142857142863"/>
    <x v="8"/>
    <s v="photobooks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d v="2017-01-31T19:00:00"/>
    <d v="2017-01-01T12:35:22"/>
    <b v="1"/>
    <n v="160"/>
    <b v="1"/>
    <s v="photography/photobooks"/>
    <n v="281.56666666666666"/>
    <n v="52.793750000000003"/>
    <x v="8"/>
    <s v="photobooks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09:05:20"/>
    <d v="2015-02-17T10:05:20"/>
    <b v="1"/>
    <n v="141"/>
    <b v="1"/>
    <s v="photography/photobooks"/>
    <n v="100.67894736842105"/>
    <n v="135.66666666666666"/>
    <x v="8"/>
    <s v="photobooks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3:24:55"/>
    <d v="2015-09-28T13:24:55"/>
    <b v="1"/>
    <n v="874"/>
    <b v="1"/>
    <s v="photography/photobooks"/>
    <n v="134.82571428571427"/>
    <n v="53.991990846681922"/>
    <x v="8"/>
    <s v="photobooks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1-30T22:00:00"/>
    <d v="2014-10-29T14:15:26"/>
    <b v="1"/>
    <n v="73"/>
    <b v="1"/>
    <s v="photography/photobooks"/>
    <n v="175.95744680851064"/>
    <n v="56.643835616438359"/>
    <x v="8"/>
    <s v="photobooks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0:00:00"/>
    <d v="2016-01-22T06:24:25"/>
    <b v="1"/>
    <n v="294"/>
    <b v="1"/>
    <s v="photography/photobooks"/>
    <n v="484.02000000000004"/>
    <n v="82.316326530612244"/>
    <x v="8"/>
    <s v="photobooks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1T22:59:00"/>
    <d v="2016-03-13T19:02:57"/>
    <b v="1"/>
    <n v="740"/>
    <b v="1"/>
    <s v="photography/photobooks"/>
    <n v="145.14000000000001"/>
    <n v="88.26081081081081"/>
    <x v="8"/>
    <s v="photobooks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1:11:02"/>
    <d v="2015-08-05T11:11:02"/>
    <b v="1"/>
    <n v="369"/>
    <b v="1"/>
    <s v="photography/photobooks"/>
    <n v="417.73333333333335"/>
    <n v="84.905149051490511"/>
    <x v="8"/>
    <s v="photobooks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17:00:00"/>
    <d v="2016-04-24T14:53:51"/>
    <b v="1"/>
    <n v="110"/>
    <b v="1"/>
    <s v="photography/photobooks"/>
    <n v="132.42499999999998"/>
    <n v="48.154545454545456"/>
    <x v="8"/>
    <s v="photobooks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4:15:10"/>
    <d v="2015-07-28T14:15:10"/>
    <b v="1"/>
    <n v="455"/>
    <b v="1"/>
    <s v="photography/photobooks"/>
    <n v="250.30841666666666"/>
    <n v="66.015406593406595"/>
    <x v="8"/>
    <s v="photobooks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3:00:00"/>
    <d v="2016-07-01T02:33:47"/>
    <b v="1"/>
    <n v="224"/>
    <b v="1"/>
    <s v="photography/photobooks"/>
    <n v="179.9"/>
    <n v="96.375"/>
    <x v="8"/>
    <s v="photobooks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3:46:10"/>
    <d v="2014-12-08T13:46:10"/>
    <b v="1"/>
    <n v="46"/>
    <b v="1"/>
    <s v="photography/photobooks"/>
    <n v="102.62857142857142"/>
    <n v="156.17391304347825"/>
    <x v="8"/>
    <s v="photobooks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17:03:39"/>
    <d v="2016-12-01T17:03:39"/>
    <b v="0"/>
    <n v="284"/>
    <b v="1"/>
    <s v="photography/photobooks"/>
    <n v="135.98609999999999"/>
    <n v="95.764859154929582"/>
    <x v="8"/>
    <s v="photobooks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5T20:15:00"/>
    <d v="2014-10-26T19:10:16"/>
    <b v="1"/>
    <n v="98"/>
    <b v="1"/>
    <s v="photography/photobooks"/>
    <n v="117.86666666666667"/>
    <n v="180.40816326530611"/>
    <x v="8"/>
    <s v="photobooks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2:05:38"/>
    <d v="2014-12-01T12:05:38"/>
    <b v="0"/>
    <n v="2"/>
    <b v="0"/>
    <s v="photography/nature"/>
    <n v="3.3333333333333333E-2"/>
    <n v="3"/>
    <x v="8"/>
    <s v="nature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18:55:00"/>
    <d v="2015-06-15T18:55:00"/>
    <b v="0"/>
    <n v="1"/>
    <b v="0"/>
    <s v="photography/nature"/>
    <n v="4"/>
    <n v="20"/>
    <x v="8"/>
    <s v="nature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08:13:54"/>
    <d v="2014-10-23T07:13:54"/>
    <b v="0"/>
    <n v="1"/>
    <b v="0"/>
    <s v="photography/nature"/>
    <n v="0.44444444444444442"/>
    <n v="10"/>
    <x v="8"/>
    <s v="nature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3-31T19:18:00"/>
    <d v="2015-02-17T20:13:44"/>
    <b v="0"/>
    <n v="0"/>
    <b v="0"/>
    <s v="photography/nature"/>
    <n v="0"/>
    <e v="#DIV/0!"/>
    <x v="8"/>
    <s v="nature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16:16:00"/>
    <d v="2015-01-27T16:13:54"/>
    <b v="0"/>
    <n v="1"/>
    <b v="0"/>
    <s v="photography/nature"/>
    <n v="3.3333333333333333E-2"/>
    <n v="1"/>
    <x v="8"/>
    <s v="nature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0:06:39"/>
    <d v="2014-07-19T00:06:39"/>
    <b v="0"/>
    <n v="11"/>
    <b v="0"/>
    <s v="photography/nature"/>
    <n v="28.9"/>
    <n v="26.272727272727273"/>
    <x v="8"/>
    <s v="nature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05:14:42"/>
    <d v="2017-02-16T05:14:42"/>
    <b v="0"/>
    <n v="0"/>
    <b v="0"/>
    <s v="photography/nature"/>
    <n v="0"/>
    <e v="#DIV/0!"/>
    <x v="8"/>
    <s v="nature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17:10:20"/>
    <d v="2015-10-09T16:10:20"/>
    <b v="0"/>
    <n v="1"/>
    <b v="0"/>
    <s v="photography/nature"/>
    <n v="8.5714285714285712"/>
    <n v="60"/>
    <x v="8"/>
    <s v="nature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2T23:15:59"/>
    <d v="2015-10-03T22:15:59"/>
    <b v="0"/>
    <n v="6"/>
    <b v="0"/>
    <s v="photography/nature"/>
    <n v="34"/>
    <n v="28.333333333333332"/>
    <x v="8"/>
    <s v="nature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05:47:14"/>
    <d v="2016-04-12T05:47:14"/>
    <b v="0"/>
    <n v="7"/>
    <b v="0"/>
    <s v="photography/nature"/>
    <n v="13.466666666666665"/>
    <n v="14.428571428571429"/>
    <x v="8"/>
    <s v="nature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4:47:19"/>
    <d v="2015-04-27T14:47:19"/>
    <b v="0"/>
    <n v="0"/>
    <b v="0"/>
    <s v="photography/nature"/>
    <n v="0"/>
    <e v="#DIV/0!"/>
    <x v="8"/>
    <s v="nature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09-30T22:59:00"/>
    <d v="2014-09-10T11:31:48"/>
    <b v="0"/>
    <n v="16"/>
    <b v="0"/>
    <s v="photography/nature"/>
    <n v="49.186046511627907"/>
    <n v="132.1875"/>
    <x v="8"/>
    <s v="nature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1:47:27"/>
    <d v="2015-08-03T01:47:27"/>
    <b v="0"/>
    <n v="0"/>
    <b v="0"/>
    <s v="photography/nature"/>
    <n v="0"/>
    <e v="#DIV/0!"/>
    <x v="8"/>
    <s v="nature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1:03:10"/>
    <d v="2015-07-03T01:03:10"/>
    <b v="0"/>
    <n v="0"/>
    <b v="0"/>
    <s v="photography/nature"/>
    <n v="0"/>
    <e v="#DIV/0!"/>
    <x v="8"/>
    <s v="nature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2:00:00"/>
    <d v="2015-08-25T09:43:52"/>
    <b v="0"/>
    <n v="0"/>
    <b v="0"/>
    <s v="photography/nature"/>
    <n v="0"/>
    <e v="#DIV/0!"/>
    <x v="8"/>
    <s v="nature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3T22:40:24"/>
    <d v="2016-06-03T22:40:24"/>
    <b v="0"/>
    <n v="12"/>
    <b v="0"/>
    <s v="photography/nature"/>
    <n v="45.133333333333333"/>
    <n v="56.416666666666664"/>
    <x v="8"/>
    <s v="nature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0:40:33"/>
    <d v="2014-08-20T10:40:33"/>
    <b v="0"/>
    <n v="1"/>
    <b v="0"/>
    <s v="photography/nature"/>
    <n v="4"/>
    <n v="100"/>
    <x v="8"/>
    <s v="nature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07:12:00"/>
    <d v="2015-06-30T04:32:39"/>
    <b v="0"/>
    <n v="3"/>
    <b v="0"/>
    <s v="photography/nature"/>
    <n v="4.666666666666667"/>
    <n v="11.666666666666666"/>
    <x v="8"/>
    <s v="nature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8T20:16:39"/>
    <d v="2015-04-13T20:16:39"/>
    <b v="0"/>
    <n v="1"/>
    <b v="0"/>
    <s v="photography/nature"/>
    <n v="0.33333333333333337"/>
    <n v="50"/>
    <x v="8"/>
    <s v="nature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2T20:29:53"/>
    <d v="2014-10-23T19:29:53"/>
    <b v="0"/>
    <n v="4"/>
    <b v="0"/>
    <s v="photography/nature"/>
    <n v="3.7600000000000002"/>
    <n v="23.5"/>
    <x v="8"/>
    <s v="nature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6T21:00:03"/>
    <d v="2013-10-07T20:00:03"/>
    <b v="0"/>
    <n v="1"/>
    <b v="0"/>
    <s v="publishing/art books"/>
    <n v="0.67"/>
    <n v="67"/>
    <x v="3"/>
    <s v="art books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1T19:50:00"/>
    <d v="2009-09-23T08:35:16"/>
    <b v="0"/>
    <n v="0"/>
    <b v="0"/>
    <s v="publishing/art books"/>
    <n v="0"/>
    <e v="#DIV/0!"/>
    <x v="3"/>
    <s v="art books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1:49:11"/>
    <d v="2014-01-13T12:49:11"/>
    <b v="0"/>
    <n v="2"/>
    <b v="0"/>
    <s v="publishing/art books"/>
    <n v="1.4166666666666665"/>
    <n v="42.5"/>
    <x v="3"/>
    <s v="art books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15:05:00"/>
    <d v="2015-04-27T03:48:29"/>
    <b v="0"/>
    <n v="1"/>
    <b v="0"/>
    <s v="publishing/art books"/>
    <n v="0.1"/>
    <n v="10"/>
    <x v="3"/>
    <s v="art books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2:31:01"/>
    <d v="2011-05-09T12:31:01"/>
    <b v="0"/>
    <n v="1"/>
    <b v="0"/>
    <s v="publishing/art books"/>
    <n v="2.5"/>
    <n v="100"/>
    <x v="3"/>
    <s v="art books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17:00:00"/>
    <d v="2016-06-28T17:00:04"/>
    <b v="0"/>
    <n v="59"/>
    <b v="0"/>
    <s v="publishing/art books"/>
    <n v="21.25"/>
    <n v="108.05084745762711"/>
    <x v="3"/>
    <s v="art books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6T19:00:00"/>
    <d v="2014-02-01T17:29:05"/>
    <b v="0"/>
    <n v="13"/>
    <b v="0"/>
    <s v="publishing/art books"/>
    <n v="4.117647058823529"/>
    <n v="26.923076923076923"/>
    <x v="3"/>
    <s v="art books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3T20:29:45"/>
    <d v="2014-11-18T20:29:45"/>
    <b v="0"/>
    <n v="22"/>
    <b v="0"/>
    <s v="publishing/art books"/>
    <n v="13.639999999999999"/>
    <n v="155"/>
    <x v="3"/>
    <s v="art books"/>
    <x v="3"/>
    <x v="4"/>
  </r>
  <r>
    <n v="1569"/>
    <s v="to be removed (Canceled)"/>
    <s v="to be removed"/>
    <n v="30000"/>
    <n v="0"/>
    <x v="1"/>
    <s v="US"/>
    <s v="USD"/>
    <d v="2013-05-25T11:18:34"/>
    <d v="2013-04-25T11:18:34"/>
    <b v="0"/>
    <n v="0"/>
    <b v="0"/>
    <s v="publishing/art books"/>
    <n v="0"/>
    <e v="#DIV/0!"/>
    <x v="3"/>
    <s v="art books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3:31:22"/>
    <d v="2016-03-09T14:31:22"/>
    <b v="0"/>
    <n v="52"/>
    <b v="0"/>
    <s v="publishing/art books"/>
    <n v="41.4"/>
    <n v="47.769230769230766"/>
    <x v="3"/>
    <s v="art books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3:28:03"/>
    <d v="2015-05-20T13:28:03"/>
    <b v="0"/>
    <n v="4"/>
    <b v="0"/>
    <s v="publishing/art books"/>
    <n v="0.66115702479338845"/>
    <n v="20"/>
    <x v="3"/>
    <s v="art books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18:59:00"/>
    <d v="2016-02-03T19:47:39"/>
    <b v="0"/>
    <n v="3"/>
    <b v="0"/>
    <s v="publishing/art books"/>
    <n v="5"/>
    <n v="41.666666666666664"/>
    <x v="3"/>
    <s v="art books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3-31T22:59:00"/>
    <d v="2017-02-19T19:00:02"/>
    <b v="0"/>
    <n v="3"/>
    <b v="0"/>
    <s v="publishing/art books"/>
    <n v="2.4777777777777779"/>
    <n v="74.333333333333329"/>
    <x v="3"/>
    <s v="art books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17:15:29"/>
    <d v="2015-01-13T17:15:29"/>
    <b v="0"/>
    <n v="6"/>
    <b v="0"/>
    <s v="publishing/art books"/>
    <n v="5.0599999999999996"/>
    <n v="84.333333333333329"/>
    <x v="3"/>
    <s v="art books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07:34:56"/>
    <d v="2014-06-09T07:34:56"/>
    <b v="0"/>
    <n v="35"/>
    <b v="0"/>
    <s v="publishing/art books"/>
    <n v="22.91"/>
    <n v="65.457142857142856"/>
    <x v="3"/>
    <s v="art books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16:06:08"/>
    <d v="2015-05-16T16:06:08"/>
    <b v="0"/>
    <n v="10"/>
    <b v="0"/>
    <s v="publishing/art books"/>
    <n v="13"/>
    <n v="65"/>
    <x v="3"/>
    <s v="art books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15:20:48"/>
    <d v="2012-05-25T15:20:48"/>
    <b v="0"/>
    <n v="2"/>
    <b v="0"/>
    <s v="publishing/art books"/>
    <n v="0.54999999999999993"/>
    <n v="27.5"/>
    <x v="3"/>
    <s v="art books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1T21:00:00"/>
    <d v="2010-08-08T20:34:51"/>
    <b v="0"/>
    <n v="4"/>
    <b v="0"/>
    <s v="publishing/art books"/>
    <n v="10.806536636794938"/>
    <n v="51.25"/>
    <x v="3"/>
    <s v="art books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18:54:51"/>
    <d v="2013-07-26T18:54:51"/>
    <b v="0"/>
    <n v="2"/>
    <b v="0"/>
    <s v="publishing/art books"/>
    <n v="0.84008400840084008"/>
    <n v="14"/>
    <x v="3"/>
    <s v="art books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0T20:12:06"/>
    <d v="2012-03-21T20:12:06"/>
    <b v="0"/>
    <n v="0"/>
    <b v="0"/>
    <s v="publishing/art books"/>
    <n v="0"/>
    <e v="#DIV/0!"/>
    <x v="3"/>
    <s v="art books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05:46:30"/>
    <d v="2015-11-17T05:46:30"/>
    <b v="0"/>
    <n v="1"/>
    <b v="0"/>
    <s v="photography/places"/>
    <n v="0.5"/>
    <n v="5"/>
    <x v="8"/>
    <s v="places"/>
    <x v="0"/>
    <x v="4"/>
  </r>
  <r>
    <n v="1582"/>
    <s v="Scenes from New Orleans"/>
    <s v="I create canvas prints of images from in and around New Orleans"/>
    <n v="1000"/>
    <n v="93"/>
    <x v="2"/>
    <s v="US"/>
    <s v="USD"/>
    <d v="2015-10-26T16:20:00"/>
    <d v="2015-08-30T13:57:33"/>
    <b v="0"/>
    <n v="3"/>
    <b v="0"/>
    <s v="photography/places"/>
    <n v="9.3000000000000007"/>
    <n v="31"/>
    <x v="8"/>
    <s v="places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16:43:11"/>
    <d v="2014-08-26T16:43:11"/>
    <b v="0"/>
    <n v="1"/>
    <b v="0"/>
    <s v="photography/places"/>
    <n v="7.4999999999999997E-2"/>
    <n v="15"/>
    <x v="8"/>
    <s v="places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0:35:01"/>
    <d v="2014-05-20T10:35:01"/>
    <b v="0"/>
    <n v="0"/>
    <b v="0"/>
    <s v="photography/places"/>
    <n v="0"/>
    <e v="#DIV/0!"/>
    <x v="8"/>
    <s v="places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06:00:00"/>
    <d v="2016-12-03T16:29:28"/>
    <b v="0"/>
    <n v="12"/>
    <b v="0"/>
    <s v="photography/places"/>
    <n v="79"/>
    <n v="131.66666666666666"/>
    <x v="8"/>
    <s v="places"/>
    <x v="2"/>
    <x v="11"/>
  </r>
  <r>
    <n v="1586"/>
    <s v="Missouri In Pictures"/>
    <s v="Show the world the beauty that is in all of our back yards!"/>
    <n v="1500"/>
    <n v="0"/>
    <x v="2"/>
    <s v="US"/>
    <s v="USD"/>
    <d v="2015-04-04T20:30:22"/>
    <d v="2015-03-05T21:30:22"/>
    <b v="0"/>
    <n v="0"/>
    <b v="0"/>
    <s v="photography/places"/>
    <n v="0"/>
    <e v="#DIV/0!"/>
    <x v="8"/>
    <s v="places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17:49:25"/>
    <d v="2014-11-13T17:49:25"/>
    <b v="0"/>
    <n v="1"/>
    <b v="0"/>
    <s v="photography/places"/>
    <n v="1.3333333333333334E-2"/>
    <n v="1"/>
    <x v="8"/>
    <s v="places"/>
    <x v="3"/>
    <x v="4"/>
  </r>
  <r>
    <n v="1588"/>
    <s v="The Right Side of Texas"/>
    <s v="Southeast Texas as seen through the lens of a cell phone camera"/>
    <n v="516"/>
    <n v="0"/>
    <x v="2"/>
    <s v="US"/>
    <s v="USD"/>
    <d v="2015-01-31T15:12:00"/>
    <d v="2015-01-01T00:59:59"/>
    <b v="0"/>
    <n v="0"/>
    <b v="0"/>
    <s v="photography/places"/>
    <n v="0"/>
    <e v="#DIV/0!"/>
    <x v="8"/>
    <s v="places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18:38:06"/>
    <d v="2015-09-09T18:38:06"/>
    <b v="0"/>
    <n v="0"/>
    <b v="0"/>
    <s v="photography/places"/>
    <n v="0"/>
    <e v="#DIV/0!"/>
    <x v="8"/>
    <s v="places"/>
    <x v="0"/>
    <x v="8"/>
  </r>
  <r>
    <n v="1590"/>
    <s v="An Italian Adventure"/>
    <s v="Discover Italy through photography."/>
    <n v="60000"/>
    <n v="1020"/>
    <x v="2"/>
    <s v="IT"/>
    <s v="EUR"/>
    <d v="2015-09-23T15:34:24"/>
    <d v="2015-08-24T15:34:24"/>
    <b v="0"/>
    <n v="2"/>
    <b v="0"/>
    <s v="photography/places"/>
    <n v="1.7000000000000002"/>
    <n v="510"/>
    <x v="8"/>
    <s v="places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1:25:41"/>
    <d v="2016-03-04T12:25:41"/>
    <b v="0"/>
    <n v="92"/>
    <b v="0"/>
    <s v="photography/places"/>
    <n v="29.228571428571428"/>
    <n v="44.478260869565219"/>
    <x v="8"/>
    <s v="places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d v="2015-03-27T19:44:45"/>
    <d v="2015-02-10T20:44:45"/>
    <b v="0"/>
    <n v="0"/>
    <b v="0"/>
    <s v="photography/places"/>
    <n v="0"/>
    <e v="#DIV/0!"/>
    <x v="8"/>
    <s v="places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d v="2015-02-28T15:17:35"/>
    <d v="2015-01-29T15:17:35"/>
    <b v="0"/>
    <n v="3"/>
    <b v="0"/>
    <s v="photography/places"/>
    <n v="1.3636363636363637E-2"/>
    <n v="1"/>
    <x v="8"/>
    <s v="places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1:21:00"/>
    <d v="2016-03-16T12:06:22"/>
    <b v="0"/>
    <n v="10"/>
    <b v="0"/>
    <s v="photography/places"/>
    <n v="20.5"/>
    <n v="20.5"/>
    <x v="8"/>
    <s v="places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15:13:00"/>
    <d v="2014-05-20T20:12:08"/>
    <b v="0"/>
    <n v="7"/>
    <b v="0"/>
    <s v="photography/places"/>
    <n v="0.27999999999999997"/>
    <n v="40"/>
    <x v="8"/>
    <s v="places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06:19:29"/>
    <d v="2014-10-29T05:19:29"/>
    <b v="0"/>
    <n v="3"/>
    <b v="0"/>
    <s v="photography/places"/>
    <n v="2.3076923076923079"/>
    <n v="25"/>
    <x v="8"/>
    <s v="places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3:29:57"/>
    <d v="2016-08-21T03:29:57"/>
    <b v="0"/>
    <n v="0"/>
    <b v="0"/>
    <s v="photography/places"/>
    <n v="0"/>
    <e v="#DIV/0!"/>
    <x v="8"/>
    <s v="places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1:00:58"/>
    <d v="2015-05-27T11:00:58"/>
    <b v="0"/>
    <n v="1"/>
    <b v="0"/>
    <s v="photography/places"/>
    <n v="0.125"/>
    <n v="1"/>
    <x v="8"/>
    <s v="places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06:56:16"/>
    <d v="2016-03-09T07:56:16"/>
    <b v="0"/>
    <n v="0"/>
    <b v="0"/>
    <s v="photography/places"/>
    <n v="0"/>
    <e v="#DIV/0!"/>
    <x v="8"/>
    <s v="places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0:11:00"/>
    <d v="2014-05-31T20:22:32"/>
    <b v="0"/>
    <n v="9"/>
    <b v="0"/>
    <s v="photography/places"/>
    <n v="7.3400000000000007"/>
    <n v="40.777777777777779"/>
    <x v="8"/>
    <s v="places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4T21:13:53"/>
    <d v="2011-04-04T21:13:53"/>
    <b v="0"/>
    <n v="56"/>
    <b v="1"/>
    <s v="music/rock"/>
    <n v="108.2492"/>
    <n v="48.325535714285714"/>
    <x v="4"/>
    <s v="rock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18:00:00"/>
    <d v="2011-09-02T02:08:37"/>
    <b v="0"/>
    <n v="32"/>
    <b v="1"/>
    <s v="music/rock"/>
    <n v="100.16666666666667"/>
    <n v="46.953125"/>
    <x v="4"/>
    <s v="rock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7T23:04:19"/>
    <d v="2011-11-28T23:04:19"/>
    <b v="0"/>
    <n v="30"/>
    <b v="1"/>
    <s v="music/rock"/>
    <n v="100.03299999999999"/>
    <n v="66.688666666666663"/>
    <x v="4"/>
    <s v="rock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4:17:15"/>
    <d v="2012-02-06T15:17:15"/>
    <b v="0"/>
    <n v="70"/>
    <b v="1"/>
    <s v="music/rock"/>
    <n v="122.10714285714286"/>
    <n v="48.842857142857142"/>
    <x v="4"/>
    <s v="rock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2:00:00"/>
    <d v="2011-07-22T19:18:33"/>
    <b v="0"/>
    <n v="44"/>
    <b v="1"/>
    <s v="music/rock"/>
    <n v="100.69333333333334"/>
    <n v="137.30909090909091"/>
    <x v="4"/>
    <s v="rock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3T20:40:38"/>
    <d v="2010-12-23T21:40:38"/>
    <b v="0"/>
    <n v="92"/>
    <b v="1"/>
    <s v="music/rock"/>
    <n v="101.004125"/>
    <n v="87.829673913043479"/>
    <x v="4"/>
    <s v="rock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4:24:11"/>
    <d v="2012-05-24T14:24:11"/>
    <b v="0"/>
    <n v="205"/>
    <b v="1"/>
    <s v="music/rock"/>
    <n v="145.11000000000001"/>
    <n v="70.785365853658533"/>
    <x v="4"/>
    <s v="rock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0:26:00"/>
    <d v="2013-11-29T14:56:26"/>
    <b v="0"/>
    <n v="23"/>
    <b v="1"/>
    <s v="music/rock"/>
    <n v="101.25"/>
    <n v="52.826086956521742"/>
    <x v="4"/>
    <s v="rock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3:00:00"/>
    <d v="2011-09-09T19:01:49"/>
    <b v="0"/>
    <n v="4"/>
    <b v="1"/>
    <s v="music/rock"/>
    <n v="118.33333333333333"/>
    <n v="443.75"/>
    <x v="4"/>
    <s v="rock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17:11:50"/>
    <d v="2012-11-15T17:11:50"/>
    <b v="0"/>
    <n v="112"/>
    <b v="1"/>
    <s v="music/rock"/>
    <n v="271.85000000000002"/>
    <n v="48.544642857142854"/>
    <x v="4"/>
    <s v="rock"/>
    <x v="5"/>
    <x v="4"/>
  </r>
  <r>
    <n v="1611"/>
    <s v="Skelton-Luns CD/7&quot;             No Big Deal."/>
    <s v="Skelton-Luns CD/7&quot; No Big Deal."/>
    <n v="800"/>
    <n v="1001"/>
    <x v="0"/>
    <s v="US"/>
    <s v="USD"/>
    <d v="2013-06-04T19:00:32"/>
    <d v="2013-05-14T19:00:32"/>
    <b v="0"/>
    <n v="27"/>
    <b v="1"/>
    <s v="music/rock"/>
    <n v="125.125"/>
    <n v="37.074074074074076"/>
    <x v="4"/>
    <s v="rock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15:59:44"/>
    <d v="2012-12-03T15:59:44"/>
    <b v="0"/>
    <n v="11"/>
    <b v="1"/>
    <s v="music/rock"/>
    <n v="110.00000000000001"/>
    <n v="50"/>
    <x v="4"/>
    <s v="rock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1T20:40:02"/>
    <d v="2012-06-21T20:40:02"/>
    <b v="0"/>
    <n v="26"/>
    <b v="1"/>
    <s v="music/rock"/>
    <n v="101.49999999999999"/>
    <n v="39.03846153846154"/>
    <x v="4"/>
    <s v="rock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2:00:00"/>
    <d v="2014-06-04T18:32:49"/>
    <b v="0"/>
    <n v="77"/>
    <b v="1"/>
    <s v="music/rock"/>
    <n v="102.69999999999999"/>
    <n v="66.688311688311686"/>
    <x v="4"/>
    <s v="rock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2T21:13:16"/>
    <d v="2011-10-28T20:13:16"/>
    <b v="0"/>
    <n v="136"/>
    <b v="1"/>
    <s v="music/rock"/>
    <n v="114.12500000000001"/>
    <n v="67.132352941176464"/>
    <x v="4"/>
    <s v="rock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17:00:00"/>
    <d v="2012-10-12T12:10:21"/>
    <b v="0"/>
    <n v="157"/>
    <b v="1"/>
    <s v="music/rock"/>
    <n v="104.2"/>
    <n v="66.369426751592357"/>
    <x v="4"/>
    <s v="rock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4:00:00"/>
    <d v="2013-09-29T10:56:28"/>
    <b v="0"/>
    <n v="158"/>
    <b v="1"/>
    <s v="music/rock"/>
    <n v="145.85714285714286"/>
    <n v="64.620253164556956"/>
    <x v="4"/>
    <s v="rock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d v="2013-03-08T10:42:15"/>
    <d v="2013-01-27T10:42:15"/>
    <b v="0"/>
    <n v="27"/>
    <b v="1"/>
    <s v="music/rock"/>
    <n v="105.06666666666666"/>
    <n v="58.370370370370374"/>
    <x v="4"/>
    <s v="rock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4T23:28:06"/>
    <d v="2014-08-24T23:28:06"/>
    <b v="0"/>
    <n v="23"/>
    <b v="1"/>
    <s v="music/rock"/>
    <n v="133.33333333333331"/>
    <n v="86.956521739130437"/>
    <x v="4"/>
    <s v="rock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d v="2013-02-23T03:09:00"/>
    <d v="2013-02-16T03:09:00"/>
    <b v="0"/>
    <n v="17"/>
    <b v="1"/>
    <s v="music/rock"/>
    <n v="112.99999999999999"/>
    <n v="66.470588235294116"/>
    <x v="4"/>
    <s v="rock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7T22:59:00"/>
    <d v="2012-04-04T09:33:35"/>
    <b v="0"/>
    <n v="37"/>
    <b v="1"/>
    <s v="music/rock"/>
    <n v="121.2"/>
    <n v="163.78378378378378"/>
    <x v="4"/>
    <s v="rock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2:59:00"/>
    <d v="2014-11-07T02:04:34"/>
    <b v="0"/>
    <n v="65"/>
    <b v="1"/>
    <s v="music/rock"/>
    <n v="101.72463768115942"/>
    <n v="107.98461538461538"/>
    <x v="4"/>
    <s v="rock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1:31:29"/>
    <d v="2013-06-28T11:31:29"/>
    <b v="0"/>
    <n v="18"/>
    <b v="1"/>
    <s v="music/rock"/>
    <n v="101.06666666666666"/>
    <n v="42.111111111111114"/>
    <x v="4"/>
    <s v="rock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3:48:55"/>
    <d v="2012-11-30T03:48:55"/>
    <b v="0"/>
    <n v="25"/>
    <b v="1"/>
    <s v="music/rock"/>
    <n v="118"/>
    <n v="47.2"/>
    <x v="4"/>
    <s v="rock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1:47:33"/>
    <d v="2012-08-14T11:47:33"/>
    <b v="0"/>
    <n v="104"/>
    <b v="1"/>
    <s v="music/rock"/>
    <n v="155.33333333333331"/>
    <n v="112.01923076923077"/>
    <x v="4"/>
    <s v="rock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16:21:07"/>
    <d v="2013-11-01T15:21:07"/>
    <b v="0"/>
    <n v="108"/>
    <b v="1"/>
    <s v="music/rock"/>
    <n v="101.18750000000001"/>
    <n v="74.953703703703709"/>
    <x v="4"/>
    <s v="rock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5T23:59:00"/>
    <d v="2012-10-23T11:58:09"/>
    <b v="0"/>
    <n v="38"/>
    <b v="1"/>
    <s v="music/rock"/>
    <n v="117"/>
    <n v="61.578947368421055"/>
    <x v="4"/>
    <s v="rock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2:41:22"/>
    <d v="2014-05-15T12:41:22"/>
    <b v="0"/>
    <n v="88"/>
    <b v="1"/>
    <s v="music/rock"/>
    <n v="100.925"/>
    <n v="45.875"/>
    <x v="4"/>
    <s v="rock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15:48:53"/>
    <d v="2014-01-06T15:48:53"/>
    <b v="0"/>
    <n v="82"/>
    <b v="1"/>
    <s v="music/rock"/>
    <n v="103.66666666666666"/>
    <n v="75.853658536585371"/>
    <x v="4"/>
    <s v="rock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1:59:00"/>
    <d v="2012-01-31T15:06:15"/>
    <b v="0"/>
    <n v="126"/>
    <b v="1"/>
    <s v="music/rock"/>
    <n v="265.25"/>
    <n v="84.206349206349202"/>
    <x v="4"/>
    <s v="rock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15:37:41"/>
    <d v="2012-09-12T15:37:41"/>
    <b v="0"/>
    <n v="133"/>
    <b v="1"/>
    <s v="music/rock"/>
    <n v="155.91"/>
    <n v="117.22556390977444"/>
    <x v="4"/>
    <s v="rock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3:10:54"/>
    <d v="2011-07-26T03:10:54"/>
    <b v="0"/>
    <n v="47"/>
    <b v="1"/>
    <s v="music/rock"/>
    <n v="101.62500000000001"/>
    <n v="86.489361702127653"/>
    <x v="4"/>
    <s v="rock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0:00:00"/>
    <d v="2011-12-19T16:12:36"/>
    <b v="0"/>
    <n v="58"/>
    <b v="1"/>
    <s v="music/rock"/>
    <n v="100"/>
    <n v="172.41379310344828"/>
    <x v="4"/>
    <s v="rock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0:59:00"/>
    <d v="2011-04-24T23:33:21"/>
    <b v="0"/>
    <n v="32"/>
    <b v="1"/>
    <s v="music/rock"/>
    <n v="100.49999999999999"/>
    <n v="62.8125"/>
    <x v="4"/>
    <s v="rock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15:51:01"/>
    <d v="2016-05-12T15:51:01"/>
    <b v="0"/>
    <n v="37"/>
    <b v="1"/>
    <s v="music/rock"/>
    <n v="125.29999999999998"/>
    <n v="67.729729729729726"/>
    <x v="4"/>
    <s v="rock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1T23:00:00"/>
    <d v="2011-04-29T21:04:48"/>
    <b v="0"/>
    <n v="87"/>
    <b v="1"/>
    <s v="music/rock"/>
    <n v="103.55555555555556"/>
    <n v="53.5632183908046"/>
    <x v="4"/>
    <s v="rock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18:39:00"/>
    <d v="2009-11-05T13:02:20"/>
    <b v="0"/>
    <n v="15"/>
    <b v="1"/>
    <s v="music/rock"/>
    <n v="103.8"/>
    <n v="34.6"/>
    <x v="4"/>
    <s v="rock"/>
    <x v="8"/>
    <x v="4"/>
  </r>
  <r>
    <n v="1638"/>
    <s v="Avenues EP 2013"/>
    <s v="Avenues will be going in to the studio to record a new EP with Matt Allison!"/>
    <n v="1000"/>
    <n v="1050"/>
    <x v="0"/>
    <s v="US"/>
    <s v="USD"/>
    <d v="2013-02-28T16:25:00"/>
    <d v="2013-01-14T11:29:28"/>
    <b v="0"/>
    <n v="27"/>
    <b v="1"/>
    <s v="music/rock"/>
    <n v="105"/>
    <n v="38.888888888888886"/>
    <x v="4"/>
    <s v="rock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0:39:25"/>
    <d v="2012-02-02T10:39:25"/>
    <b v="0"/>
    <n v="19"/>
    <b v="1"/>
    <s v="music/rock"/>
    <n v="100"/>
    <n v="94.736842105263165"/>
    <x v="4"/>
    <s v="rock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2T20:59:00"/>
    <d v="2010-07-20T00:32:35"/>
    <b v="0"/>
    <n v="17"/>
    <b v="1"/>
    <s v="music/rock"/>
    <n v="169.86"/>
    <n v="39.967058823529413"/>
    <x v="4"/>
    <s v="rock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d v="2014-12-19T09:19:04"/>
    <d v="2014-11-19T09:19:04"/>
    <b v="0"/>
    <n v="26"/>
    <b v="1"/>
    <s v="music/pop"/>
    <n v="101.4"/>
    <n v="97.5"/>
    <x v="4"/>
    <s v="pop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3T19:35:27"/>
    <d v="2011-05-24T19:35:27"/>
    <b v="0"/>
    <n v="28"/>
    <b v="1"/>
    <s v="music/pop"/>
    <n v="100"/>
    <n v="42.857142857142854"/>
    <x v="4"/>
    <s v="pop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4:46:52"/>
    <d v="2012-08-25T14:46:52"/>
    <b v="0"/>
    <n v="37"/>
    <b v="1"/>
    <s v="music/pop"/>
    <n v="124.70000000000002"/>
    <n v="168.51351351351352"/>
    <x v="4"/>
    <s v="pop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1T21:26:00"/>
    <d v="2012-09-22T20:26:00"/>
    <b v="0"/>
    <n v="128"/>
    <b v="1"/>
    <s v="music/pop"/>
    <n v="109.5"/>
    <n v="85.546875"/>
    <x v="4"/>
    <s v="pop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09:49:00"/>
    <d v="2013-09-04T09:49:00"/>
    <b v="0"/>
    <n v="10"/>
    <b v="1"/>
    <s v="music/pop"/>
    <n v="110.80000000000001"/>
    <n v="554"/>
    <x v="4"/>
    <s v="pop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3:11:00"/>
    <d v="2014-07-13T05:48:23"/>
    <b v="0"/>
    <n v="83"/>
    <b v="1"/>
    <s v="music/pop"/>
    <n v="110.2"/>
    <n v="26.554216867469879"/>
    <x v="4"/>
    <s v="pop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4:49:37"/>
    <d v="2012-05-10T04:49:37"/>
    <b v="0"/>
    <n v="46"/>
    <b v="1"/>
    <s v="music/pop"/>
    <n v="104.71999999999998"/>
    <n v="113.82608695652173"/>
    <x v="4"/>
    <s v="pop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0:54:42"/>
    <d v="2011-02-18T11:54:42"/>
    <b v="0"/>
    <n v="90"/>
    <b v="1"/>
    <s v="music/pop"/>
    <n v="125.26086956521738"/>
    <n v="32.011111111111113"/>
    <x v="4"/>
    <s v="pop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1:25:55"/>
    <d v="2014-04-08T11:25:55"/>
    <b v="0"/>
    <n v="81"/>
    <b v="1"/>
    <s v="music/pop"/>
    <n v="100.58763157894737"/>
    <n v="47.189259259259259"/>
    <x v="4"/>
    <s v="pop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05:27:17"/>
    <d v="2013-09-09T05:27:17"/>
    <b v="0"/>
    <n v="32"/>
    <b v="1"/>
    <s v="music/pop"/>
    <n v="141.55000000000001"/>
    <n v="88.46875"/>
    <x v="4"/>
    <s v="pop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1:59:00"/>
    <d v="2011-03-23T16:37:00"/>
    <b v="0"/>
    <n v="20"/>
    <b v="1"/>
    <s v="music/pop"/>
    <n v="100.75"/>
    <n v="100.75"/>
    <x v="4"/>
    <s v="pop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07:49:53"/>
    <d v="2013-10-25T06:49:53"/>
    <b v="0"/>
    <n v="70"/>
    <b v="1"/>
    <s v="music/pop"/>
    <n v="100.66666666666666"/>
    <n v="64.714285714285708"/>
    <x v="4"/>
    <s v="pop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15:01:36"/>
    <d v="2011-03-24T15:01:36"/>
    <b v="0"/>
    <n v="168"/>
    <b v="1"/>
    <s v="music/pop"/>
    <n v="174.2304"/>
    <n v="51.854285714285716"/>
    <x v="4"/>
    <s v="pop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16:22:40"/>
    <d v="2012-03-19T16:22:40"/>
    <b v="0"/>
    <n v="34"/>
    <b v="1"/>
    <s v="music/pop"/>
    <n v="119.90909090909089"/>
    <n v="38.794117647058826"/>
    <x v="4"/>
    <s v="pop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d v="2012-04-05T13:00:20"/>
    <d v="2012-03-06T14:00:20"/>
    <b v="0"/>
    <n v="48"/>
    <b v="1"/>
    <s v="music/pop"/>
    <n v="142.86666666666667"/>
    <n v="44.645833333333336"/>
    <x v="4"/>
    <s v="pop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17:17:32"/>
    <d v="2012-11-13T17:17:32"/>
    <b v="0"/>
    <n v="48"/>
    <b v="1"/>
    <s v="music/pop"/>
    <n v="100.33493333333334"/>
    <n v="156.77333333333334"/>
    <x v="4"/>
    <s v="pop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3:46:08"/>
    <d v="2012-04-24T13:46:08"/>
    <b v="0"/>
    <n v="221"/>
    <b v="1"/>
    <s v="music/pop"/>
    <n v="104.93380000000001"/>
    <n v="118.70339366515837"/>
    <x v="4"/>
    <s v="pop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09:20:00"/>
    <d v="2012-11-10T00:19:27"/>
    <b v="0"/>
    <n v="107"/>
    <b v="1"/>
    <s v="music/pop"/>
    <n v="132.23333333333335"/>
    <n v="74.149532710280369"/>
    <x v="4"/>
    <s v="pop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07:00:00"/>
    <d v="2013-11-18T16:55:21"/>
    <b v="0"/>
    <n v="45"/>
    <b v="1"/>
    <s v="music/pop"/>
    <n v="112.79999999999998"/>
    <n v="12.533333333333333"/>
    <x v="4"/>
    <s v="pop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16:59:00"/>
    <d v="2016-03-30T11:39:10"/>
    <b v="0"/>
    <n v="36"/>
    <b v="1"/>
    <s v="music/pop"/>
    <n v="1253.75"/>
    <n v="27.861111111111111"/>
    <x v="4"/>
    <s v="pop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16:00:00"/>
    <d v="2015-12-05T18:57:11"/>
    <b v="0"/>
    <n v="101"/>
    <b v="1"/>
    <s v="music/pop"/>
    <n v="102.50632911392405"/>
    <n v="80.178217821782184"/>
    <x v="4"/>
    <s v="pop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0:45:36"/>
    <d v="2011-10-31T23:45:36"/>
    <b v="0"/>
    <n v="62"/>
    <b v="1"/>
    <s v="music/pop"/>
    <n v="102.6375"/>
    <n v="132.43548387096774"/>
    <x v="4"/>
    <s v="pop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1-31T19:31:47"/>
    <d v="2015-01-01T19:31:47"/>
    <b v="0"/>
    <n v="32"/>
    <b v="1"/>
    <s v="music/pop"/>
    <n v="108"/>
    <n v="33.75"/>
    <x v="4"/>
    <s v="pop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5T22:59:00"/>
    <d v="2012-01-31T13:16:58"/>
    <b v="0"/>
    <n v="89"/>
    <b v="1"/>
    <s v="music/pop"/>
    <n v="122.40879999999999"/>
    <n v="34.384494382022467"/>
    <x v="4"/>
    <s v="pop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1T22:00:00"/>
    <d v="2011-01-21T10:35:13"/>
    <b v="0"/>
    <n v="93"/>
    <b v="1"/>
    <s v="music/pop"/>
    <n v="119.45714285714286"/>
    <n v="44.956989247311824"/>
    <x v="4"/>
    <s v="pop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0:04:33"/>
    <d v="2013-02-26T01:04:33"/>
    <b v="0"/>
    <n v="98"/>
    <b v="1"/>
    <s v="music/pop"/>
    <n v="160.88"/>
    <n v="41.04081632653061"/>
    <x v="4"/>
    <s v="pop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1:59:00"/>
    <d v="2014-02-11T20:41:38"/>
    <b v="0"/>
    <n v="82"/>
    <b v="1"/>
    <s v="music/pop"/>
    <n v="126.85294117647059"/>
    <n v="52.597560975609753"/>
    <x v="4"/>
    <s v="pop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7T23:35:39"/>
    <d v="2011-10-28T22:35:39"/>
    <b v="0"/>
    <n v="116"/>
    <b v="1"/>
    <s v="music/pop"/>
    <n v="102.6375"/>
    <n v="70.784482758620683"/>
    <x v="4"/>
    <s v="pop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16:14:36"/>
    <d v="2016-04-01T16:14:36"/>
    <b v="0"/>
    <n v="52"/>
    <b v="1"/>
    <s v="music/pop"/>
    <n v="139.75"/>
    <n v="53.75"/>
    <x v="4"/>
    <s v="pop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4T23:00:00"/>
    <d v="2010-05-15T17:19:59"/>
    <b v="0"/>
    <n v="23"/>
    <b v="1"/>
    <s v="music/pop"/>
    <n v="102.60000000000001"/>
    <n v="44.608695652173914"/>
    <x v="4"/>
    <s v="pop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d v="2016-08-01T08:03:34"/>
    <d v="2016-07-02T08:03:34"/>
    <b v="0"/>
    <n v="77"/>
    <b v="1"/>
    <s v="music/pop"/>
    <n v="100.67349999999999"/>
    <n v="26.148961038961041"/>
    <x v="4"/>
    <s v="pop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0:45:30"/>
    <d v="2012-05-05T10:45:30"/>
    <b v="0"/>
    <n v="49"/>
    <b v="1"/>
    <s v="music/pop"/>
    <n v="112.94117647058823"/>
    <n v="39.183673469387756"/>
    <x v="4"/>
    <s v="pop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16:04:52"/>
    <d v="2015-02-04T16:04:52"/>
    <b v="0"/>
    <n v="59"/>
    <b v="1"/>
    <s v="music/pop"/>
    <n v="128.09523809523807"/>
    <n v="45.593220338983052"/>
    <x v="4"/>
    <s v="pop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1:59:00"/>
    <d v="2016-07-18T09:31:46"/>
    <b v="0"/>
    <n v="113"/>
    <b v="1"/>
    <s v="music/pop"/>
    <n v="201.7"/>
    <n v="89.247787610619469"/>
    <x v="4"/>
    <s v="pop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17:03:00"/>
    <d v="2011-09-16T12:35:40"/>
    <b v="0"/>
    <n v="34"/>
    <b v="1"/>
    <s v="music/pop"/>
    <n v="137.416"/>
    <n v="40.416470588235299"/>
    <x v="4"/>
    <s v="pop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0T22:59:00"/>
    <d v="2012-03-05T12:25:47"/>
    <b v="0"/>
    <n v="42"/>
    <b v="1"/>
    <s v="music/pop"/>
    <n v="115.33333333333333"/>
    <n v="82.38095238095238"/>
    <x v="4"/>
    <s v="pop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0:59:00"/>
    <d v="2016-02-16T04:46:16"/>
    <b v="0"/>
    <n v="42"/>
    <b v="1"/>
    <s v="music/pop"/>
    <n v="111.66666666666667"/>
    <n v="159.52380952380952"/>
    <x v="4"/>
    <s v="pop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15:31:11"/>
    <d v="2014-01-23T15:31:11"/>
    <b v="0"/>
    <n v="49"/>
    <b v="1"/>
    <s v="music/pop"/>
    <n v="118.39999999999999"/>
    <n v="36.244897959183675"/>
    <x v="4"/>
    <s v="pop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1T20:39:05"/>
    <d v="2011-06-28T20:39:05"/>
    <b v="0"/>
    <n v="56"/>
    <b v="1"/>
    <s v="music/pop"/>
    <n v="175"/>
    <n v="62.5"/>
    <x v="4"/>
    <s v="pop"/>
    <x v="6"/>
    <x v="0"/>
  </r>
  <r>
    <n v="1680"/>
    <s v="Kick Out a Record"/>
    <s v="Working Musician dilemma #164: how the taxman put Kick the Record 2.0 on hold"/>
    <n v="1000"/>
    <n v="1175"/>
    <x v="0"/>
    <s v="US"/>
    <s v="USD"/>
    <d v="2014-07-12T13:11:07"/>
    <d v="2014-06-12T13:11:07"/>
    <b v="0"/>
    <n v="25"/>
    <b v="1"/>
    <s v="music/pop"/>
    <n v="117.5"/>
    <n v="47"/>
    <x v="4"/>
    <s v="pop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8T21:00:00"/>
    <d v="2017-02-07T21:54:44"/>
    <b v="0"/>
    <n v="884"/>
    <b v="0"/>
    <s v="music/faith"/>
    <n v="101.42212307692309"/>
    <n v="74.575090497737563"/>
    <x v="4"/>
    <s v="faith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3T23:07:40"/>
    <d v="2017-02-13T00:07:40"/>
    <b v="0"/>
    <n v="0"/>
    <b v="0"/>
    <s v="music/faith"/>
    <n v="0"/>
    <e v="#DIV/0!"/>
    <x v="4"/>
    <s v="faith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3:45:38"/>
    <d v="2017-03-14T13:45:38"/>
    <b v="0"/>
    <n v="10"/>
    <b v="0"/>
    <s v="music/faith"/>
    <n v="21.714285714285715"/>
    <n v="76"/>
    <x v="4"/>
    <s v="faith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3:34:01"/>
    <d v="2017-02-17T14:34:01"/>
    <b v="0"/>
    <n v="101"/>
    <b v="0"/>
    <s v="music/faith"/>
    <n v="109.125"/>
    <n v="86.43564356435644"/>
    <x v="4"/>
    <s v="faith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0:00:23"/>
    <d v="2017-02-22T01:00:23"/>
    <b v="0"/>
    <n v="15"/>
    <b v="0"/>
    <s v="music/faith"/>
    <n v="102.85714285714285"/>
    <n v="24"/>
    <x v="4"/>
    <s v="faith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4:15:19"/>
    <d v="2017-02-26T15:15:19"/>
    <b v="0"/>
    <n v="1"/>
    <b v="0"/>
    <s v="music/faith"/>
    <n v="0.36"/>
    <n v="18"/>
    <x v="4"/>
    <s v="faith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15:15:00"/>
    <d v="2017-03-07T20:07:25"/>
    <b v="0"/>
    <n v="39"/>
    <b v="0"/>
    <s v="music/faith"/>
    <n v="31.25"/>
    <n v="80.128205128205124"/>
    <x v="4"/>
    <s v="faith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06:49:54"/>
    <d v="2017-03-10T07:49:54"/>
    <b v="0"/>
    <n v="7"/>
    <b v="0"/>
    <s v="music/faith"/>
    <n v="44.3"/>
    <n v="253.14285714285714"/>
    <x v="4"/>
    <s v="faith"/>
    <x v="1"/>
    <x v="7"/>
  </r>
  <r>
    <n v="1689"/>
    <s v="Fly Away"/>
    <s v="Praising the Living God in the second half of life."/>
    <n v="2400"/>
    <n v="2400"/>
    <x v="3"/>
    <s v="US"/>
    <s v="USD"/>
    <d v="2017-03-16T16:37:10"/>
    <d v="2017-02-14T17:37:10"/>
    <b v="0"/>
    <n v="14"/>
    <b v="0"/>
    <s v="music/faith"/>
    <n v="100"/>
    <n v="171.42857142857142"/>
    <x v="4"/>
    <s v="faith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4:20:42"/>
    <d v="2017-03-07T05:20:42"/>
    <b v="0"/>
    <n v="11"/>
    <b v="0"/>
    <s v="music/faith"/>
    <n v="25.4"/>
    <n v="57.727272727272727"/>
    <x v="4"/>
    <s v="faith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2T20:00:00"/>
    <d v="2017-03-01T11:50:08"/>
    <b v="0"/>
    <n v="38"/>
    <b v="0"/>
    <s v="music/faith"/>
    <n v="33.473333333333329"/>
    <n v="264.26315789473682"/>
    <x v="4"/>
    <s v="faith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18:59:00"/>
    <d v="2017-02-21T22:37:47"/>
    <b v="0"/>
    <n v="15"/>
    <b v="0"/>
    <s v="music/faith"/>
    <n v="47.8"/>
    <n v="159.33333333333334"/>
    <x v="4"/>
    <s v="faith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15:00:00"/>
    <d v="2017-03-09T17:05:12"/>
    <b v="0"/>
    <n v="8"/>
    <b v="0"/>
    <s v="music/faith"/>
    <n v="9.3333333333333339"/>
    <n v="35"/>
    <x v="4"/>
    <s v="faith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6T23:36:00"/>
    <d v="2017-02-25T11:04:34"/>
    <b v="0"/>
    <n v="1"/>
    <b v="0"/>
    <s v="music/faith"/>
    <n v="0.05"/>
    <n v="5"/>
    <x v="4"/>
    <s v="faith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09T20:00:00"/>
    <d v="2017-03-06T19:45:14"/>
    <b v="0"/>
    <n v="23"/>
    <b v="0"/>
    <s v="music/faith"/>
    <n v="11.708333333333334"/>
    <n v="61.086956521739133"/>
    <x v="4"/>
    <s v="faith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3-31T19:40:11"/>
    <d v="2017-03-01T20:40:11"/>
    <b v="0"/>
    <n v="0"/>
    <b v="0"/>
    <s v="music/faith"/>
    <n v="0"/>
    <e v="#DIV/0!"/>
    <x v="4"/>
    <s v="faith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18:47:28"/>
    <d v="2017-03-10T19:47:28"/>
    <b v="0"/>
    <n v="22"/>
    <b v="0"/>
    <s v="music/faith"/>
    <n v="20.208000000000002"/>
    <n v="114.81818181818181"/>
    <x v="4"/>
    <s v="faith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5T22:33:00"/>
    <d v="2017-03-01T23:59:20"/>
    <b v="0"/>
    <n v="0"/>
    <b v="0"/>
    <s v="music/faith"/>
    <n v="0"/>
    <e v="#DIV/0!"/>
    <x v="4"/>
    <s v="faith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15:44:05"/>
    <d v="2017-03-12T15:44:05"/>
    <b v="0"/>
    <n v="4"/>
    <b v="0"/>
    <s v="music/faith"/>
    <n v="4.2311459353574925"/>
    <n v="54"/>
    <x v="4"/>
    <s v="faith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3-31T23:00:00"/>
    <d v="2017-03-01T20:43:10"/>
    <b v="0"/>
    <n v="79"/>
    <b v="0"/>
    <s v="music/faith"/>
    <n v="26.06"/>
    <n v="65.974683544303801"/>
    <x v="4"/>
    <s v="faith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0:56:45"/>
    <d v="2014-12-16T10:56:45"/>
    <b v="0"/>
    <n v="2"/>
    <b v="0"/>
    <s v="music/faith"/>
    <n v="0.19801980198019803"/>
    <n v="5"/>
    <x v="4"/>
    <s v="faith"/>
    <x v="3"/>
    <x v="11"/>
  </r>
  <r>
    <n v="1702"/>
    <s v="lyndale lewis and new vision prosper cd release"/>
    <s v="I can do all things through christ jesus"/>
    <n v="16500"/>
    <n v="1"/>
    <x v="2"/>
    <s v="US"/>
    <s v="USD"/>
    <d v="2015-03-30T14:52:30"/>
    <d v="2015-02-28T15:52:30"/>
    <b v="0"/>
    <n v="1"/>
    <b v="0"/>
    <s v="music/faith"/>
    <n v="6.0606060606060606E-3"/>
    <n v="1"/>
    <x v="4"/>
    <s v="faith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1:45:37"/>
    <d v="2015-07-02T01:45:37"/>
    <b v="0"/>
    <n v="2"/>
    <b v="0"/>
    <s v="music/faith"/>
    <n v="1.02"/>
    <n v="25.5"/>
    <x v="4"/>
    <s v="faith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5T22:21:13"/>
    <d v="2015-01-16T22:21:13"/>
    <b v="0"/>
    <n v="11"/>
    <b v="0"/>
    <s v="music/faith"/>
    <n v="65.100000000000009"/>
    <n v="118.36363636363636"/>
    <x v="4"/>
    <s v="faith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1:00:00"/>
    <d v="2015-08-28T19:24:06"/>
    <b v="0"/>
    <n v="0"/>
    <b v="0"/>
    <s v="music/faith"/>
    <n v="0"/>
    <e v="#DIV/0!"/>
    <x v="4"/>
    <s v="faith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2:21:12"/>
    <d v="2015-06-24T02:21:12"/>
    <b v="0"/>
    <n v="0"/>
    <b v="0"/>
    <s v="music/faith"/>
    <n v="0"/>
    <e v="#DIV/0!"/>
    <x v="4"/>
    <s v="faith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1:18:15"/>
    <d v="2016-02-27T12:18:15"/>
    <b v="0"/>
    <n v="9"/>
    <b v="0"/>
    <s v="music/faith"/>
    <n v="9.74"/>
    <n v="54.111111111111114"/>
    <x v="4"/>
    <s v="faith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15:48:26"/>
    <d v="2016-03-22T15:48:26"/>
    <b v="0"/>
    <n v="0"/>
    <b v="0"/>
    <s v="music/faith"/>
    <n v="0"/>
    <e v="#DIV/0!"/>
    <x v="4"/>
    <s v="faith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4:39:00"/>
    <d v="2014-07-21T08:31:54"/>
    <b v="0"/>
    <n v="4"/>
    <b v="0"/>
    <s v="music/faith"/>
    <n v="4.8571428571428568"/>
    <n v="21.25"/>
    <x v="4"/>
    <s v="faith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08:00:00"/>
    <d v="2015-12-03T09:11:28"/>
    <b v="0"/>
    <n v="1"/>
    <b v="0"/>
    <s v="music/faith"/>
    <n v="0.67999999999999994"/>
    <n v="34"/>
    <x v="4"/>
    <s v="faith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0:30:34"/>
    <d v="2014-08-01T10:30:34"/>
    <b v="0"/>
    <n v="2"/>
    <b v="0"/>
    <s v="music/faith"/>
    <n v="10.5"/>
    <n v="525"/>
    <x v="4"/>
    <s v="faith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16:55:53"/>
    <d v="2015-05-01T16:55:53"/>
    <b v="0"/>
    <n v="0"/>
    <b v="0"/>
    <s v="music/faith"/>
    <n v="0"/>
    <e v="#DIV/0!"/>
    <x v="4"/>
    <s v="faith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4:13:32"/>
    <d v="2014-09-05T14:13:32"/>
    <b v="0"/>
    <n v="1"/>
    <b v="0"/>
    <s v="music/faith"/>
    <n v="1.6666666666666667"/>
    <n v="50"/>
    <x v="4"/>
    <s v="faith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17:02:41"/>
    <d v="2015-04-01T17:02:41"/>
    <b v="0"/>
    <n v="17"/>
    <b v="0"/>
    <s v="music/faith"/>
    <n v="7.8680000000000003"/>
    <n v="115.70588235294117"/>
    <x v="4"/>
    <s v="faith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0T22:22:00"/>
    <d v="2015-03-01T00:13:05"/>
    <b v="0"/>
    <n v="2"/>
    <b v="0"/>
    <s v="music/faith"/>
    <n v="0.22"/>
    <n v="5.5"/>
    <x v="4"/>
    <s v="faith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09:51:39"/>
    <d v="2016-10-30T08:51:39"/>
    <b v="0"/>
    <n v="3"/>
    <b v="0"/>
    <s v="music/faith"/>
    <n v="7.5"/>
    <n v="50"/>
    <x v="4"/>
    <s v="faith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0T23:00:00"/>
    <d v="2016-03-31T18:33:58"/>
    <b v="0"/>
    <n v="41"/>
    <b v="0"/>
    <s v="music/faith"/>
    <n v="42.725880551301685"/>
    <n v="34.024390243902438"/>
    <x v="4"/>
    <s v="faith"/>
    <x v="2"/>
    <x v="7"/>
  </r>
  <r>
    <n v="1718"/>
    <s v="The Prodigal Son"/>
    <s v="A melody for the galaxy."/>
    <n v="35000"/>
    <n v="75"/>
    <x v="2"/>
    <s v="US"/>
    <s v="USD"/>
    <d v="2016-05-13T23:59:00"/>
    <d v="2016-03-31T09:39:09"/>
    <b v="0"/>
    <n v="2"/>
    <b v="0"/>
    <s v="music/faith"/>
    <n v="0.2142857142857143"/>
    <n v="37.5"/>
    <x v="4"/>
    <s v="faith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07:49:51"/>
    <d v="2014-08-18T07:49:51"/>
    <b v="0"/>
    <n v="3"/>
    <b v="0"/>
    <s v="music/faith"/>
    <n v="0.87500000000000011"/>
    <n v="11.666666666666666"/>
    <x v="4"/>
    <s v="faith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4:47:51"/>
    <d v="2014-10-10T13:47:51"/>
    <b v="0"/>
    <n v="8"/>
    <b v="0"/>
    <s v="music/faith"/>
    <n v="5.625"/>
    <n v="28.125"/>
    <x v="4"/>
    <s v="faith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06:04:23"/>
    <d v="2015-11-11T06:04:23"/>
    <b v="0"/>
    <n v="0"/>
    <b v="0"/>
    <s v="music/faith"/>
    <n v="0"/>
    <e v="#DIV/0!"/>
    <x v="4"/>
    <s v="faith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2T19:10:00"/>
    <d v="2016-02-25T18:03:49"/>
    <b v="0"/>
    <n v="1"/>
    <b v="0"/>
    <s v="music/faith"/>
    <n v="3.4722222222222224E-2"/>
    <n v="1"/>
    <x v="4"/>
    <s v="faith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1:00:00"/>
    <d v="2015-05-05T14:48:35"/>
    <b v="0"/>
    <n v="3"/>
    <b v="0"/>
    <s v="music/faith"/>
    <n v="6.5"/>
    <n v="216.66666666666666"/>
    <x v="4"/>
    <s v="faith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17:22:42"/>
    <d v="2014-09-30T17:22:42"/>
    <b v="0"/>
    <n v="4"/>
    <b v="0"/>
    <s v="music/faith"/>
    <n v="0.58333333333333337"/>
    <n v="8.75"/>
    <x v="4"/>
    <s v="faith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18:14:09"/>
    <d v="2014-07-25T18:14:09"/>
    <b v="0"/>
    <n v="9"/>
    <b v="0"/>
    <s v="music/faith"/>
    <n v="10.181818181818182"/>
    <n v="62.222222222222221"/>
    <x v="4"/>
    <s v="faith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17:04:24"/>
    <d v="2014-05-29T17:04:24"/>
    <b v="0"/>
    <n v="16"/>
    <b v="0"/>
    <s v="music/faith"/>
    <n v="33.784615384615385"/>
    <n v="137.25"/>
    <x v="4"/>
    <s v="faith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06:00:00"/>
    <d v="2015-02-09T17:16:17"/>
    <b v="0"/>
    <n v="1"/>
    <b v="0"/>
    <s v="music/faith"/>
    <n v="3.3333333333333333E-2"/>
    <n v="1"/>
    <x v="4"/>
    <s v="faith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0:01:14"/>
    <d v="2015-09-21T10:01:14"/>
    <b v="0"/>
    <n v="7"/>
    <b v="0"/>
    <s v="music/faith"/>
    <n v="68.400000000000006"/>
    <n v="122.14285714285714"/>
    <x v="4"/>
    <s v="faith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09T20:15:06"/>
    <d v="2016-04-10T20:15:06"/>
    <b v="0"/>
    <n v="0"/>
    <b v="0"/>
    <s v="music/faith"/>
    <n v="0"/>
    <e v="#DIV/0!"/>
    <x v="4"/>
    <s v="faith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4T21:06:23"/>
    <d v="2015-09-24T21:06:23"/>
    <b v="0"/>
    <n v="0"/>
    <b v="0"/>
    <s v="music/faith"/>
    <n v="0"/>
    <e v="#DIV/0!"/>
    <x v="4"/>
    <s v="faith"/>
    <x v="0"/>
    <x v="8"/>
  </r>
  <r>
    <n v="1731"/>
    <s v="Sam Cox Band First Christian Tour"/>
    <s v="We are a Christin Worship band looking to midwest tour. God Bless!"/>
    <n v="1000"/>
    <n v="0"/>
    <x v="2"/>
    <s v="US"/>
    <s v="USD"/>
    <d v="2015-06-11T10:00:00"/>
    <d v="2015-05-28T16:45:52"/>
    <b v="0"/>
    <n v="0"/>
    <b v="0"/>
    <s v="music/faith"/>
    <n v="0"/>
    <e v="#DIV/0!"/>
    <x v="4"/>
    <s v="faith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0:00:00"/>
    <d v="2015-11-17T11:24:41"/>
    <b v="0"/>
    <n v="0"/>
    <b v="0"/>
    <s v="music/faith"/>
    <n v="0"/>
    <e v="#DIV/0!"/>
    <x v="4"/>
    <s v="faith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16:30:00"/>
    <d v="2016-09-01T11:12:54"/>
    <b v="0"/>
    <n v="0"/>
    <b v="0"/>
    <s v="music/faith"/>
    <n v="0"/>
    <e v="#DIV/0!"/>
    <x v="4"/>
    <s v="faith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7T19:52:36"/>
    <d v="2015-04-07T19:52:36"/>
    <b v="0"/>
    <n v="1"/>
    <b v="0"/>
    <s v="music/faith"/>
    <n v="2.2222222222222223E-2"/>
    <n v="1"/>
    <x v="4"/>
    <s v="faith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4:32:25"/>
    <d v="2016-07-08T14:32:25"/>
    <b v="0"/>
    <n v="2"/>
    <b v="0"/>
    <s v="music/faith"/>
    <n v="11"/>
    <n v="55"/>
    <x v="4"/>
    <s v="faith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d v="2015-11-08T16:40:33"/>
    <d v="2015-10-09T15:40:33"/>
    <b v="0"/>
    <n v="1"/>
    <b v="0"/>
    <s v="music/faith"/>
    <n v="0.73333333333333328"/>
    <n v="22"/>
    <x v="4"/>
    <s v="faith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17:46:32"/>
    <d v="2015-06-20T17:46:32"/>
    <b v="0"/>
    <n v="15"/>
    <b v="0"/>
    <s v="music/faith"/>
    <n v="21.25"/>
    <n v="56.666666666666664"/>
    <x v="4"/>
    <s v="faith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d v="2014-10-02T15:59:02"/>
    <d v="2014-09-02T15:59:02"/>
    <b v="0"/>
    <n v="1"/>
    <b v="0"/>
    <s v="music/faith"/>
    <n v="0.4"/>
    <n v="20"/>
    <x v="4"/>
    <s v="faith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4:58:52"/>
    <d v="2016-03-06T15:58:52"/>
    <b v="0"/>
    <n v="1"/>
    <b v="0"/>
    <s v="music/faith"/>
    <n v="0.1"/>
    <n v="1"/>
    <x v="4"/>
    <s v="faith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4:37:02"/>
    <d v="2015-06-16T14:37:02"/>
    <b v="0"/>
    <n v="0"/>
    <b v="0"/>
    <s v="music/faith"/>
    <n v="0"/>
    <e v="#DIV/0!"/>
    <x v="4"/>
    <s v="faith"/>
    <x v="0"/>
    <x v="0"/>
  </r>
  <r>
    <n v="1741"/>
    <s v="Caught off Guard"/>
    <s v="A photo journal documenting my experiences and travels across New Zealand"/>
    <n v="1200"/>
    <n v="1330"/>
    <x v="0"/>
    <s v="GB"/>
    <s v="GBP"/>
    <d v="2015-06-10T10:04:31"/>
    <d v="2015-04-26T10:04:31"/>
    <b v="0"/>
    <n v="52"/>
    <b v="1"/>
    <s v="photography/photobooks"/>
    <n v="110.83333333333334"/>
    <n v="25.576923076923077"/>
    <x v="8"/>
    <s v="photobooks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16:00:00"/>
    <d v="2016-12-06T16:02:50"/>
    <b v="0"/>
    <n v="34"/>
    <b v="1"/>
    <s v="photography/photobooks"/>
    <n v="108.74999999999999"/>
    <n v="63.970588235294116"/>
    <x v="8"/>
    <s v="photobooks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6T22:59:00"/>
    <d v="2016-08-04T17:12:55"/>
    <b v="0"/>
    <n v="67"/>
    <b v="1"/>
    <s v="photography/photobooks"/>
    <n v="100.41666666666667"/>
    <n v="89.925373134328353"/>
    <x v="8"/>
    <s v="photobooks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08:31:17"/>
    <d v="2015-01-22T09:31:17"/>
    <b v="0"/>
    <n v="70"/>
    <b v="1"/>
    <s v="photography/photobooks"/>
    <n v="118.45454545454545"/>
    <n v="93.071428571428569"/>
    <x v="8"/>
    <s v="photobooks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1T21:00:00"/>
    <d v="2016-11-16T01:13:58"/>
    <b v="0"/>
    <n v="89"/>
    <b v="1"/>
    <s v="photography/photobooks"/>
    <n v="114.01428571428571"/>
    <n v="89.674157303370791"/>
    <x v="8"/>
    <s v="photobooks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3T21:00:00"/>
    <d v="2016-10-24T23:14:27"/>
    <b v="0"/>
    <n v="107"/>
    <b v="1"/>
    <s v="photography/photobooks"/>
    <n v="148.10000000000002"/>
    <n v="207.61682242990653"/>
    <x v="8"/>
    <s v="photobooks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0:00:00"/>
    <d v="2015-10-15T05:27:10"/>
    <b v="0"/>
    <n v="159"/>
    <b v="1"/>
    <s v="photography/photobooks"/>
    <n v="104.95555555555556"/>
    <n v="59.408805031446541"/>
    <x v="8"/>
    <s v="photobooks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d v="2015-09-02T17:49:03"/>
    <d v="2015-08-03T17:49:03"/>
    <b v="0"/>
    <n v="181"/>
    <b v="1"/>
    <s v="photography/photobooks"/>
    <n v="129.94800000000001"/>
    <n v="358.97237569060775"/>
    <x v="8"/>
    <s v="photobooks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4:00:00"/>
    <d v="2017-01-23T18:25:21"/>
    <b v="0"/>
    <n v="131"/>
    <b v="1"/>
    <s v="photography/photobooks"/>
    <n v="123.48756218905473"/>
    <n v="94.736641221374043"/>
    <x v="8"/>
    <s v="photobooks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15:05:04"/>
    <d v="2016-03-25T15:05:04"/>
    <b v="0"/>
    <n v="125"/>
    <b v="1"/>
    <s v="photography/photobooks"/>
    <n v="201.62"/>
    <n v="80.647999999999996"/>
    <x v="8"/>
    <s v="photobooks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2:45:23"/>
    <d v="2015-02-17T13:45:23"/>
    <b v="0"/>
    <n v="61"/>
    <b v="1"/>
    <s v="photography/photobooks"/>
    <n v="102.89999999999999"/>
    <n v="168.68852459016392"/>
    <x v="8"/>
    <s v="photobooks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d v="2016-10-14T01:04:42"/>
    <d v="2016-09-14T01:04:42"/>
    <b v="0"/>
    <n v="90"/>
    <b v="1"/>
    <s v="photography/photobooks"/>
    <n v="260.16666666666663"/>
    <n v="34.68888888888889"/>
    <x v="8"/>
    <s v="photobooks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1:59:28"/>
    <d v="2016-02-20T12:59:28"/>
    <b v="0"/>
    <n v="35"/>
    <b v="1"/>
    <s v="photography/photobooks"/>
    <n v="108"/>
    <n v="462.85714285714283"/>
    <x v="8"/>
    <s v="photobooks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15:02:33"/>
    <d v="2015-03-04T16:02:33"/>
    <b v="0"/>
    <n v="90"/>
    <b v="1"/>
    <s v="photography/photobooks"/>
    <n v="110.52941176470587"/>
    <n v="104.38888888888889"/>
    <x v="8"/>
    <s v="photobooks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3:56:01"/>
    <d v="2015-09-05T13:56:01"/>
    <b v="0"/>
    <n v="4"/>
    <b v="1"/>
    <s v="photography/photobooks"/>
    <n v="120"/>
    <n v="7.5"/>
    <x v="8"/>
    <s v="photobooks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8T23:01:09"/>
    <d v="2016-07-19T23:01:09"/>
    <b v="0"/>
    <n v="120"/>
    <b v="1"/>
    <s v="photography/photobooks"/>
    <n v="102.82909090909091"/>
    <n v="47.13"/>
    <x v="8"/>
    <s v="photobooks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4:29:00"/>
    <d v="2016-12-29T14:51:23"/>
    <b v="0"/>
    <n v="14"/>
    <b v="1"/>
    <s v="photography/photobooks"/>
    <n v="115.99999999999999"/>
    <n v="414.28571428571428"/>
    <x v="8"/>
    <s v="photobooks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17:56:32"/>
    <d v="2016-05-15T17:56:32"/>
    <b v="0"/>
    <n v="27"/>
    <b v="1"/>
    <s v="photography/photobooks"/>
    <n v="114.7"/>
    <n v="42.481481481481481"/>
    <x v="8"/>
    <s v="photobooks"/>
    <x v="2"/>
    <x v="5"/>
  </r>
  <r>
    <n v="1759"/>
    <s v="Death Valley"/>
    <s v="Death Valley will be the first photo book of Andi State"/>
    <n v="5000"/>
    <n v="5330"/>
    <x v="0"/>
    <s v="US"/>
    <s v="USD"/>
    <d v="2015-03-25T13:53:49"/>
    <d v="2015-03-05T14:53:49"/>
    <b v="0"/>
    <n v="49"/>
    <b v="1"/>
    <s v="photography/photobooks"/>
    <n v="106.60000000000001"/>
    <n v="108.77551020408163"/>
    <x v="8"/>
    <s v="photobooks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1:08:33"/>
    <d v="2016-02-05T11:08:33"/>
    <b v="0"/>
    <n v="102"/>
    <b v="1"/>
    <s v="photography/photobooks"/>
    <n v="165.44"/>
    <n v="81.098039215686271"/>
    <x v="8"/>
    <s v="photobooks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d v="2015-09-12T08:37:40"/>
    <d v="2015-07-24T08:37:40"/>
    <b v="0"/>
    <n v="3"/>
    <b v="1"/>
    <s v="photography/photobooks"/>
    <n v="155"/>
    <n v="51.666666666666664"/>
    <x v="8"/>
    <s v="photobooks"/>
    <x v="0"/>
    <x v="3"/>
  </r>
  <r>
    <n v="1762"/>
    <s v="&quot;The Naked Pixel&quot; Ali Pakele"/>
    <s v="Project rewards $25 gets you 190+ digital images"/>
    <n v="100"/>
    <n v="885"/>
    <x v="0"/>
    <s v="US"/>
    <s v="USD"/>
    <d v="2016-03-11T18:34:05"/>
    <d v="2016-02-10T18:34:05"/>
    <b v="0"/>
    <n v="25"/>
    <b v="1"/>
    <s v="photography/photobooks"/>
    <n v="885"/>
    <n v="35.4"/>
    <x v="8"/>
    <s v="photobooks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15:50:40"/>
    <d v="2016-09-23T15:50:40"/>
    <b v="0"/>
    <n v="118"/>
    <b v="1"/>
    <s v="photography/photobooks"/>
    <n v="101.90833333333333"/>
    <n v="103.63559322033899"/>
    <x v="8"/>
    <s v="photobooks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06:39:39"/>
    <d v="2014-07-05T06:39:39"/>
    <b v="1"/>
    <n v="39"/>
    <b v="0"/>
    <s v="photography/photobooks"/>
    <n v="19.600000000000001"/>
    <n v="55.282051282051285"/>
    <x v="8"/>
    <s v="photobooks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18:31:52"/>
    <d v="2014-07-14T18:31:52"/>
    <b v="1"/>
    <n v="103"/>
    <b v="0"/>
    <s v="photography/photobooks"/>
    <n v="59.467839999999995"/>
    <n v="72.16970873786407"/>
    <x v="8"/>
    <s v="photobooks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15:38:08"/>
    <d v="2014-08-04T15:38:08"/>
    <b v="1"/>
    <n v="0"/>
    <b v="0"/>
    <s v="photography/photobooks"/>
    <n v="0"/>
    <e v="#DIV/0!"/>
    <x v="8"/>
    <s v="photobooks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0:48:04"/>
    <d v="2014-07-04T10:48:04"/>
    <b v="1"/>
    <n v="39"/>
    <b v="0"/>
    <s v="photography/photobooks"/>
    <n v="45.72"/>
    <n v="58.615384615384613"/>
    <x v="8"/>
    <s v="photobooks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08:27:24"/>
    <d v="2014-07-29T08:27:24"/>
    <b v="1"/>
    <n v="15"/>
    <b v="0"/>
    <s v="photography/photobooks"/>
    <n v="3.74"/>
    <n v="12.466666666666667"/>
    <x v="8"/>
    <s v="photobooks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4:39:19"/>
    <d v="2014-12-14T14:39:19"/>
    <b v="1"/>
    <n v="22"/>
    <b v="0"/>
    <s v="photography/photobooks"/>
    <n v="2.7025000000000001"/>
    <n v="49.136363636363633"/>
    <x v="8"/>
    <s v="photobooks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3:43:14"/>
    <d v="2014-09-09T13:43:14"/>
    <b v="1"/>
    <n v="92"/>
    <b v="0"/>
    <s v="photography/photobooks"/>
    <n v="56.51428571428572"/>
    <n v="150.5"/>
    <x v="8"/>
    <s v="photobooks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18:30:40"/>
    <d v="2014-09-23T18:30:40"/>
    <b v="1"/>
    <n v="25"/>
    <b v="0"/>
    <s v="photography/photobooks"/>
    <n v="21.30952380952381"/>
    <n v="35.799999999999997"/>
    <x v="8"/>
    <s v="photobooks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d v="2014-07-06T12:13:56"/>
    <d v="2014-05-07T12:13:56"/>
    <b v="1"/>
    <n v="19"/>
    <b v="0"/>
    <s v="photography/photobooks"/>
    <n v="15.6"/>
    <n v="45.157894736842103"/>
    <x v="8"/>
    <s v="photobooks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3:14:58"/>
    <d v="2014-12-05T13:14:58"/>
    <b v="1"/>
    <n v="19"/>
    <b v="0"/>
    <s v="photography/photobooks"/>
    <n v="6.2566666666666677"/>
    <n v="98.78947368421052"/>
    <x v="8"/>
    <s v="photobooks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09:59:00"/>
    <d v="2014-10-18T00:14:52"/>
    <b v="1"/>
    <n v="13"/>
    <b v="0"/>
    <s v="photography/photobooks"/>
    <n v="45.92"/>
    <n v="88.307692307692307"/>
    <x v="8"/>
    <s v="photobooks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18:26:00"/>
    <d v="2014-09-09T18:26:00"/>
    <b v="1"/>
    <n v="124"/>
    <b v="0"/>
    <s v="photography/photobooks"/>
    <n v="65.101538461538468"/>
    <n v="170.62903225806451"/>
    <x v="8"/>
    <s v="photobooks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17:57:51"/>
    <d v="2014-09-23T17:57:51"/>
    <b v="1"/>
    <n v="4"/>
    <b v="0"/>
    <s v="photography/photobooks"/>
    <n v="6.7"/>
    <n v="83.75"/>
    <x v="8"/>
    <s v="photobooks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3:34:13"/>
    <d v="2015-01-21T03:34:13"/>
    <b v="1"/>
    <n v="10"/>
    <b v="0"/>
    <s v="photography/photobooks"/>
    <n v="13.5625"/>
    <n v="65.099999999999994"/>
    <x v="8"/>
    <s v="photobooks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4:43:15"/>
    <d v="2015-02-10T15:43:15"/>
    <b v="1"/>
    <n v="15"/>
    <b v="0"/>
    <s v="photography/photobooks"/>
    <n v="1.9900000000000002"/>
    <n v="66.333333333333329"/>
    <x v="8"/>
    <s v="photobooks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1:36:20"/>
    <d v="2016-08-03T11:36:20"/>
    <b v="1"/>
    <n v="38"/>
    <b v="0"/>
    <s v="photography/photobooks"/>
    <n v="36.236363636363642"/>
    <n v="104.89473684210526"/>
    <x v="8"/>
    <s v="photobooks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09:25:10"/>
    <d v="2016-05-03T09:25:10"/>
    <b v="1"/>
    <n v="152"/>
    <b v="0"/>
    <s v="photography/photobooks"/>
    <n v="39.743333333333339"/>
    <n v="78.440789473684205"/>
    <x v="8"/>
    <s v="photobooks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09:49:05"/>
    <d v="2016-08-15T09:49:05"/>
    <b v="1"/>
    <n v="24"/>
    <b v="0"/>
    <s v="photography/photobooks"/>
    <n v="25.763636363636365"/>
    <n v="59.041666666666664"/>
    <x v="8"/>
    <s v="photobooks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08:48:09"/>
    <d v="2016-01-19T08:48:09"/>
    <b v="1"/>
    <n v="76"/>
    <b v="0"/>
    <s v="photography/photobooks"/>
    <n v="15.491428571428573"/>
    <n v="71.34210526315789"/>
    <x v="8"/>
    <s v="photobooks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17:47:58"/>
    <d v="2015-04-21T17:47:58"/>
    <b v="1"/>
    <n v="185"/>
    <b v="0"/>
    <s v="photography/photobooks"/>
    <n v="23.692499999999999"/>
    <n v="51.227027027027027"/>
    <x v="8"/>
    <s v="photobooks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0T22:25:00"/>
    <d v="2014-12-30T10:44:00"/>
    <b v="1"/>
    <n v="33"/>
    <b v="0"/>
    <s v="photography/photobooks"/>
    <n v="39.76"/>
    <n v="60.242424242424242"/>
    <x v="8"/>
    <s v="photobooks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5T19:00:00"/>
    <d v="2014-09-14T22:14:15"/>
    <b v="1"/>
    <n v="108"/>
    <b v="0"/>
    <s v="photography/photobooks"/>
    <n v="20.220833333333331"/>
    <n v="44.935185185185183"/>
    <x v="8"/>
    <s v="photobooks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08:12:57"/>
    <d v="2014-11-15T08:12:57"/>
    <b v="1"/>
    <n v="29"/>
    <b v="0"/>
    <s v="photography/photobooks"/>
    <n v="47.631578947368418"/>
    <n v="31.206896551724139"/>
    <x v="8"/>
    <s v="photobooks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09:43:57"/>
    <d v="2015-03-05T10:43:57"/>
    <b v="1"/>
    <n v="24"/>
    <b v="0"/>
    <s v="photography/photobooks"/>
    <n v="15.329999999999998"/>
    <n v="63.875"/>
    <x v="8"/>
    <s v="photobooks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17:45:42"/>
    <d v="2014-10-01T17:45:42"/>
    <b v="1"/>
    <n v="4"/>
    <b v="0"/>
    <s v="photography/photobooks"/>
    <n v="1.3818181818181818"/>
    <n v="19"/>
    <x v="8"/>
    <s v="photobooks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1:00:03"/>
    <d v="2014-11-13T01:00:03"/>
    <b v="1"/>
    <n v="4"/>
    <b v="0"/>
    <s v="photography/photobooks"/>
    <n v="0.5"/>
    <n v="10"/>
    <x v="8"/>
    <s v="photobooks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1:11:18"/>
    <d v="2015-01-06T11:11:18"/>
    <b v="1"/>
    <n v="15"/>
    <b v="0"/>
    <s v="photography/photobooks"/>
    <n v="4.957575757575758"/>
    <n v="109.06666666666666"/>
    <x v="8"/>
    <s v="photobooks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d v="2015-01-29T12:46:05"/>
    <d v="2014-11-30T12:46:05"/>
    <b v="1"/>
    <n v="4"/>
    <b v="0"/>
    <s v="photography/photobooks"/>
    <n v="3.5666666666666664"/>
    <n v="26.75"/>
    <x v="8"/>
    <s v="photobooks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1:59:00"/>
    <d v="2015-07-03T19:44:42"/>
    <b v="1"/>
    <n v="139"/>
    <b v="0"/>
    <s v="photography/photobooks"/>
    <n v="61.124000000000002"/>
    <n v="109.93525179856115"/>
    <x v="8"/>
    <s v="photobooks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17:24:00"/>
    <d v="2014-10-28T16:24:00"/>
    <b v="1"/>
    <n v="2"/>
    <b v="0"/>
    <s v="photography/photobooks"/>
    <n v="1.3333333333333335"/>
    <n v="20"/>
    <x v="8"/>
    <s v="photobooks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08:13:42"/>
    <d v="2015-01-07T08:13:42"/>
    <b v="1"/>
    <n v="18"/>
    <b v="0"/>
    <s v="photography/photobooks"/>
    <n v="11.077777777777778"/>
    <n v="55.388888888888886"/>
    <x v="8"/>
    <s v="photobooks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1:00:00"/>
    <d v="2016-09-15T01:55:41"/>
    <b v="1"/>
    <n v="81"/>
    <b v="0"/>
    <s v="photography/photobooks"/>
    <n v="38.735714285714288"/>
    <n v="133.90123456790124"/>
    <x v="8"/>
    <s v="photobooks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05:32:46"/>
    <d v="2016-05-25T05:32:46"/>
    <b v="1"/>
    <n v="86"/>
    <b v="0"/>
    <s v="photography/photobooks"/>
    <n v="22.05263157894737"/>
    <n v="48.720930232558139"/>
    <x v="8"/>
    <s v="photobooks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08:39:49"/>
    <d v="2016-11-15T08:39:49"/>
    <b v="1"/>
    <n v="140"/>
    <b v="0"/>
    <s v="photography/photobooks"/>
    <n v="67.55"/>
    <n v="48.25"/>
    <x v="8"/>
    <s v="photobooks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2:50:33"/>
    <d v="2015-12-06T02:50:33"/>
    <b v="1"/>
    <n v="37"/>
    <b v="0"/>
    <s v="photography/photobooks"/>
    <n v="13.637499999999999"/>
    <n v="58.972972972972975"/>
    <x v="8"/>
    <s v="photobooks"/>
    <x v="0"/>
    <x v="11"/>
  </r>
  <r>
    <n v="1799"/>
    <s v="The UnDiscovered Image"/>
    <s v="The UnDiscovered Image, a monthly publication dedicated to photographers."/>
    <n v="4000"/>
    <n v="69.83"/>
    <x v="2"/>
    <s v="GB"/>
    <s v="GBP"/>
    <d v="2014-11-11T16:13:28"/>
    <d v="2014-10-22T15:13:28"/>
    <b v="1"/>
    <n v="6"/>
    <b v="0"/>
    <s v="photography/photobooks"/>
    <n v="1.7457500000000001"/>
    <n v="11.638333333333334"/>
    <x v="8"/>
    <s v="photobooks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09:32:50"/>
    <d v="2016-09-10T09:32:50"/>
    <b v="1"/>
    <n v="113"/>
    <b v="0"/>
    <s v="photography/photobooks"/>
    <n v="20.44963251188932"/>
    <n v="83.716814159292042"/>
    <x v="8"/>
    <s v="photobooks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07:10:00"/>
    <d v="2015-11-13T10:51:08"/>
    <b v="1"/>
    <n v="37"/>
    <b v="0"/>
    <s v="photography/photobooks"/>
    <n v="13.852941176470587"/>
    <n v="63.648648648648646"/>
    <x v="8"/>
    <s v="photobooks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d v="2015-06-27T16:59:00"/>
    <d v="2015-06-04T06:20:30"/>
    <b v="1"/>
    <n v="18"/>
    <b v="0"/>
    <s v="photography/photobooks"/>
    <n v="48.485714285714288"/>
    <n v="94.277777777777771"/>
    <x v="8"/>
    <s v="photobooks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3T20:43:02"/>
    <d v="2015-01-13T20:43:02"/>
    <b v="1"/>
    <n v="75"/>
    <b v="0"/>
    <s v="photography/photobooks"/>
    <n v="30.8"/>
    <n v="71.86666666666666"/>
    <x v="8"/>
    <s v="photobooks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2:16:44"/>
    <d v="2015-10-05T11:16:44"/>
    <b v="1"/>
    <n v="52"/>
    <b v="0"/>
    <s v="photography/photobooks"/>
    <n v="35.174193548387095"/>
    <n v="104.84615384615384"/>
    <x v="8"/>
    <s v="photobooks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3:00:00"/>
    <d v="2015-08-31T14:17:38"/>
    <b v="1"/>
    <n v="122"/>
    <b v="0"/>
    <s v="photography/photobooks"/>
    <n v="36.404444444444444"/>
    <n v="67.139344262295083"/>
    <x v="8"/>
    <s v="photobooks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0:19:09"/>
    <d v="2014-08-26T10:19:09"/>
    <b v="1"/>
    <n v="8"/>
    <b v="0"/>
    <s v="photography/photobooks"/>
    <n v="2.9550000000000001"/>
    <n v="73.875"/>
    <x v="8"/>
    <s v="photobooks"/>
    <x v="3"/>
    <x v="10"/>
  </r>
  <r>
    <n v="1807"/>
    <s v="Anywhere but Here"/>
    <s v="I want to explore alternative cultures and lifestyles in America."/>
    <n v="5000"/>
    <n v="553"/>
    <x v="2"/>
    <s v="US"/>
    <s v="USD"/>
    <d v="2014-09-27T20:38:33"/>
    <d v="2014-08-28T20:38:33"/>
    <b v="1"/>
    <n v="8"/>
    <b v="0"/>
    <s v="photography/photobooks"/>
    <n v="11.06"/>
    <n v="69.125"/>
    <x v="8"/>
    <s v="photobooks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1:20:30"/>
    <d v="2017-01-07T11:20:30"/>
    <b v="1"/>
    <n v="96"/>
    <b v="0"/>
    <s v="photography/photobooks"/>
    <n v="41.407142857142858"/>
    <n v="120.77083333333333"/>
    <x v="8"/>
    <s v="photobooks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16:47:19"/>
    <d v="2015-01-25T16:47:19"/>
    <b v="1"/>
    <n v="9"/>
    <b v="0"/>
    <s v="photography/photobooks"/>
    <n v="10.857142857142858"/>
    <n v="42.222222222222221"/>
    <x v="8"/>
    <s v="photobooks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d v="2014-08-21T16:50:26"/>
    <d v="2014-08-09T16:50:26"/>
    <b v="0"/>
    <n v="2"/>
    <b v="0"/>
    <s v="photography/photobooks"/>
    <n v="3.3333333333333335"/>
    <n v="7.5"/>
    <x v="8"/>
    <s v="photobooks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3T23:00:00"/>
    <d v="2014-08-25T05:24:30"/>
    <b v="0"/>
    <n v="26"/>
    <b v="0"/>
    <s v="photography/photobooks"/>
    <n v="7.407407407407407E-2"/>
    <n v="1.5384615384615385"/>
    <x v="8"/>
    <s v="photobooks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2:38:56"/>
    <d v="2016-06-03T02:38:56"/>
    <b v="0"/>
    <n v="23"/>
    <b v="0"/>
    <s v="photography/photobooks"/>
    <n v="13.307692307692307"/>
    <n v="37.608695652173914"/>
    <x v="8"/>
    <s v="photobooks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16:20:12"/>
    <d v="2014-07-09T16:20:12"/>
    <b v="0"/>
    <n v="0"/>
    <b v="0"/>
    <s v="photography/photobooks"/>
    <n v="0"/>
    <e v="#DIV/0!"/>
    <x v="8"/>
    <s v="photobooks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2:32:16"/>
    <d v="2015-01-29T02:32:16"/>
    <b v="0"/>
    <n v="140"/>
    <b v="0"/>
    <s v="photography/photobooks"/>
    <n v="49.183333333333337"/>
    <n v="42.157142857142858"/>
    <x v="8"/>
    <s v="photobooks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16:45:37"/>
    <d v="2015-06-17T16:45:37"/>
    <b v="0"/>
    <n v="0"/>
    <b v="0"/>
    <s v="photography/photobooks"/>
    <n v="0"/>
    <e v="#DIV/0!"/>
    <x v="8"/>
    <s v="photobooks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4:00:00"/>
    <d v="2016-06-27T16:01:43"/>
    <b v="0"/>
    <n v="6"/>
    <b v="0"/>
    <s v="photography/photobooks"/>
    <n v="2.036"/>
    <n v="84.833333333333329"/>
    <x v="8"/>
    <s v="photobooks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1:59:00"/>
    <d v="2016-12-01T10:53:27"/>
    <b v="0"/>
    <n v="100"/>
    <b v="0"/>
    <s v="photography/photobooks"/>
    <n v="52.327777777777776"/>
    <n v="94.19"/>
    <x v="8"/>
    <s v="photobooks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2T23:37:30"/>
    <d v="2015-03-04T00:37:30"/>
    <b v="0"/>
    <n v="0"/>
    <b v="0"/>
    <s v="photography/photobooks"/>
    <n v="0"/>
    <e v="#DIV/0!"/>
    <x v="8"/>
    <s v="photobooks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3:03:16"/>
    <d v="2014-06-30T13:03:16"/>
    <b v="0"/>
    <n v="4"/>
    <b v="0"/>
    <s v="photography/photobooks"/>
    <n v="2.083333333333333"/>
    <n v="6.25"/>
    <x v="8"/>
    <s v="photobooks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3-31T20:01:30"/>
    <d v="2015-03-01T21:01:30"/>
    <b v="0"/>
    <n v="8"/>
    <b v="0"/>
    <s v="photography/photobooks"/>
    <n v="6.565384615384616"/>
    <n v="213.375"/>
    <x v="8"/>
    <s v="photobooks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2:39:27"/>
    <d v="2012-01-18T02:39:27"/>
    <b v="0"/>
    <n v="57"/>
    <b v="1"/>
    <s v="music/rock"/>
    <n v="134.88999999999999"/>
    <n v="59.162280701754383"/>
    <x v="4"/>
    <s v="rock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4:01:00"/>
    <d v="2013-12-26T14:07:42"/>
    <b v="0"/>
    <n v="11"/>
    <b v="1"/>
    <s v="music/rock"/>
    <n v="100"/>
    <n v="27.272727272727273"/>
    <x v="4"/>
    <s v="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1:26:16"/>
    <d v="2012-09-24T11:26:16"/>
    <b v="0"/>
    <n v="33"/>
    <b v="1"/>
    <s v="music/rock"/>
    <n v="115.85714285714286"/>
    <n v="24.575757575757574"/>
    <x v="4"/>
    <s v="rock"/>
    <x v="5"/>
    <x v="8"/>
  </r>
  <r>
    <n v="1824"/>
    <s v="Tin Man's Broken Wisdom Fund"/>
    <s v="cd fund raiser"/>
    <n v="3000"/>
    <n v="3002"/>
    <x v="0"/>
    <s v="US"/>
    <s v="USD"/>
    <d v="2014-01-07T21:08:00"/>
    <d v="2013-12-18T16:59:27"/>
    <b v="0"/>
    <n v="40"/>
    <b v="1"/>
    <s v="music/rock"/>
    <n v="100.06666666666666"/>
    <n v="75.05"/>
    <x v="4"/>
    <s v="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15:01:43"/>
    <d v="2013-06-18T15:01:43"/>
    <b v="0"/>
    <n v="50"/>
    <b v="1"/>
    <s v="music/rock"/>
    <n v="105.05"/>
    <n v="42.02"/>
    <x v="4"/>
    <s v="rock"/>
    <x v="4"/>
    <x v="0"/>
  </r>
  <r>
    <n v="1826"/>
    <s v="BEAR GHOST! Professional Recording! Yay!"/>
    <s v="Hear your favorite Bear Ghost in eargasmic quality!"/>
    <n v="2000"/>
    <n v="2020"/>
    <x v="0"/>
    <s v="US"/>
    <s v="USD"/>
    <d v="2014-02-17T17:10:17"/>
    <d v="2014-01-18T17:10:17"/>
    <b v="0"/>
    <n v="38"/>
    <b v="1"/>
    <s v="music/rock"/>
    <n v="101"/>
    <n v="53.157894736842103"/>
    <x v="4"/>
    <s v="rock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2:49:21"/>
    <d v="2011-01-12T02:49:21"/>
    <b v="0"/>
    <n v="96"/>
    <b v="1"/>
    <s v="music/rock"/>
    <n v="100.66250000000001"/>
    <n v="83.885416666666671"/>
    <x v="4"/>
    <s v="rock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17:00:00"/>
    <d v="2014-04-07T16:35:30"/>
    <b v="0"/>
    <n v="48"/>
    <b v="1"/>
    <s v="music/rock"/>
    <n v="100.16000000000001"/>
    <n v="417.33333333333331"/>
    <x v="4"/>
    <s v="rock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17:00:00"/>
    <d v="2010-12-03T21:06:11"/>
    <b v="0"/>
    <n v="33"/>
    <b v="1"/>
    <s v="music/rock"/>
    <n v="166.68333333333334"/>
    <n v="75.765151515151516"/>
    <x v="4"/>
    <s v="rock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1:25:07"/>
    <d v="2014-01-25T11:25:07"/>
    <b v="0"/>
    <n v="226"/>
    <b v="1"/>
    <s v="music/rock"/>
    <n v="101.53333333333335"/>
    <n v="67.389380530973455"/>
    <x v="4"/>
    <s v="rock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18:54:23"/>
    <d v="2012-04-27T18:54:23"/>
    <b v="0"/>
    <n v="14"/>
    <b v="1"/>
    <s v="music/rock"/>
    <n v="103"/>
    <n v="73.571428571428569"/>
    <x v="4"/>
    <s v="rock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07:57:07"/>
    <d v="2011-02-02T07:57:07"/>
    <b v="0"/>
    <n v="20"/>
    <b v="1"/>
    <s v="music/rock"/>
    <n v="142.85714285714286"/>
    <n v="25"/>
    <x v="4"/>
    <s v="rock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2:59:00"/>
    <d v="2013-01-28T20:03:23"/>
    <b v="0"/>
    <n v="25"/>
    <b v="1"/>
    <s v="music/rock"/>
    <n v="262.5"/>
    <n v="42"/>
    <x v="4"/>
    <s v="rock"/>
    <x v="4"/>
    <x v="1"/>
  </r>
  <r>
    <n v="1834"/>
    <s v="TDJ - All Part of the Plan EP/Tour"/>
    <s v="Help us fund our first tour and promote our new EP!"/>
    <n v="10000"/>
    <n v="11805"/>
    <x v="0"/>
    <s v="US"/>
    <s v="USD"/>
    <d v="2015-01-24T18:08:15"/>
    <d v="2014-12-15T18:08:15"/>
    <b v="0"/>
    <n v="90"/>
    <b v="1"/>
    <s v="music/rock"/>
    <n v="118.05000000000001"/>
    <n v="131.16666666666666"/>
    <x v="4"/>
    <s v="rock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0:51:11"/>
    <d v="2016-03-01T11:51:11"/>
    <b v="0"/>
    <n v="11"/>
    <b v="1"/>
    <s v="music/rock"/>
    <n v="104"/>
    <n v="47.272727272727273"/>
    <x v="4"/>
    <s v="rock"/>
    <x v="2"/>
    <x v="7"/>
  </r>
  <r>
    <n v="1836"/>
    <s v="KICKSTART OUR &lt;+3"/>
    <s v="Help fund our 2013 Sound &amp; Lighting Touring rig!"/>
    <n v="5000"/>
    <n v="10017"/>
    <x v="0"/>
    <s v="US"/>
    <s v="USD"/>
    <d v="2013-02-17T14:25:29"/>
    <d v="2013-01-31T14:25:29"/>
    <b v="0"/>
    <n v="55"/>
    <b v="1"/>
    <s v="music/rock"/>
    <n v="200.34"/>
    <n v="182.12727272727273"/>
    <x v="4"/>
    <s v="rock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7T19:08:55"/>
    <d v="2012-01-17T20:08:55"/>
    <b v="0"/>
    <n v="30"/>
    <b v="1"/>
    <s v="music/rock"/>
    <n v="306.83333333333331"/>
    <n v="61.366666666666667"/>
    <x v="4"/>
    <s v="rock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09-30T22:00:00"/>
    <d v="2011-09-02T13:52:37"/>
    <b v="0"/>
    <n v="28"/>
    <b v="1"/>
    <s v="music/rock"/>
    <n v="100.149"/>
    <n v="35.767499999999998"/>
    <x v="4"/>
    <s v="rock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2:19:42"/>
    <d v="2016-09-01T12:19:42"/>
    <b v="0"/>
    <n v="45"/>
    <b v="1"/>
    <s v="music/rock"/>
    <n v="205.29999999999998"/>
    <n v="45.62222222222222"/>
    <x v="4"/>
    <s v="rock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6T23:59:00"/>
    <d v="2013-04-17T21:18:30"/>
    <b v="0"/>
    <n v="13"/>
    <b v="1"/>
    <s v="music/rock"/>
    <n v="108.88888888888889"/>
    <n v="75.384615384615387"/>
    <x v="4"/>
    <s v="rock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d v="2014-05-19T23:59:00"/>
    <d v="2014-04-16T15:17:25"/>
    <b v="0"/>
    <n v="40"/>
    <b v="1"/>
    <s v="music/rock"/>
    <n v="101.75"/>
    <n v="50.875"/>
    <x v="4"/>
    <s v="rock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0:59:00"/>
    <d v="2015-01-27T10:09:41"/>
    <b v="0"/>
    <n v="21"/>
    <b v="1"/>
    <s v="music/rock"/>
    <n v="125.25"/>
    <n v="119.28571428571429"/>
    <x v="4"/>
    <s v="rock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18:52:34"/>
    <d v="2011-01-21T18:52:34"/>
    <b v="0"/>
    <n v="134"/>
    <b v="1"/>
    <s v="music/rock"/>
    <n v="124.0061"/>
    <n v="92.541865671641801"/>
    <x v="4"/>
    <s v="rock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0T22:00:00"/>
    <d v="2011-05-03T18:21:54"/>
    <b v="0"/>
    <n v="20"/>
    <b v="1"/>
    <s v="music/rock"/>
    <n v="101.4"/>
    <n v="76.05"/>
    <x v="4"/>
    <s v="rock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6T23:55:00"/>
    <d v="2016-06-02T02:59:58"/>
    <b v="0"/>
    <n v="19"/>
    <b v="1"/>
    <s v="music/rock"/>
    <n v="100"/>
    <n v="52.631578947368418"/>
    <x v="4"/>
    <s v="rock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0:36:17"/>
    <d v="2012-11-15T10:36:17"/>
    <b v="0"/>
    <n v="209"/>
    <b v="1"/>
    <s v="music/rock"/>
    <n v="137.92666666666668"/>
    <n v="98.990430622009569"/>
    <x v="4"/>
    <s v="rock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0:40:32"/>
    <d v="2015-03-31T00:40:32"/>
    <b v="0"/>
    <n v="38"/>
    <b v="1"/>
    <s v="music/rock"/>
    <n v="120.88000000000001"/>
    <n v="79.526315789473685"/>
    <x v="4"/>
    <s v="rock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1:59:00"/>
    <d v="2011-05-28T13:54:48"/>
    <b v="0"/>
    <n v="24"/>
    <b v="1"/>
    <s v="music/rock"/>
    <n v="107.36666666666667"/>
    <n v="134.20833333333334"/>
    <x v="4"/>
    <s v="rock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d v="2012-10-17T15:17:39"/>
    <d v="2012-09-17T15:17:39"/>
    <b v="0"/>
    <n v="8"/>
    <b v="1"/>
    <s v="music/rock"/>
    <n v="100.33333333333334"/>
    <n v="37.625"/>
    <x v="4"/>
    <s v="rock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18:01:40"/>
    <d v="2014-06-10T18:01:40"/>
    <b v="0"/>
    <n v="179"/>
    <b v="1"/>
    <s v="music/rock"/>
    <n v="101.52222222222223"/>
    <n v="51.044692737430168"/>
    <x v="4"/>
    <s v="rock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7T20:00:00"/>
    <d v="2014-07-07T16:45:38"/>
    <b v="0"/>
    <n v="26"/>
    <b v="1"/>
    <s v="music/rock"/>
    <n v="100.07692307692308"/>
    <n v="50.03846153846154"/>
    <x v="4"/>
    <s v="rock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4T19:00:00"/>
    <d v="2015-03-18T13:30:52"/>
    <b v="0"/>
    <n v="131"/>
    <b v="1"/>
    <s v="music/rock"/>
    <n v="116.96666666666667"/>
    <n v="133.93129770992365"/>
    <x v="4"/>
    <s v="rock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3T21:26:57"/>
    <d v="2012-09-24T20:26:57"/>
    <b v="0"/>
    <n v="14"/>
    <b v="1"/>
    <s v="music/rock"/>
    <n v="101.875"/>
    <n v="58.214285714285715"/>
    <x v="4"/>
    <s v="rock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3T19:30:37"/>
    <d v="2013-04-23T19:30:37"/>
    <b v="0"/>
    <n v="174"/>
    <b v="1"/>
    <s v="music/rock"/>
    <n v="102.12366666666665"/>
    <n v="88.037643678160919"/>
    <x v="4"/>
    <s v="rock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07:55:40"/>
    <d v="2013-11-22T07:55:40"/>
    <b v="0"/>
    <n v="191"/>
    <b v="1"/>
    <s v="music/rock"/>
    <n v="154.05897142857143"/>
    <n v="70.576753926701571"/>
    <x v="4"/>
    <s v="rock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15:31:12"/>
    <d v="2014-06-27T15:31:12"/>
    <b v="0"/>
    <n v="38"/>
    <b v="1"/>
    <s v="music/rock"/>
    <n v="101.25"/>
    <n v="53.289473684210527"/>
    <x v="4"/>
    <s v="rock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3:26:53"/>
    <d v="2014-08-13T13:26:53"/>
    <b v="0"/>
    <n v="22"/>
    <b v="1"/>
    <s v="music/rock"/>
    <n v="100"/>
    <n v="136.36363636363637"/>
    <x v="4"/>
    <s v="rock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0:48:41"/>
    <d v="2011-10-16T23:48:41"/>
    <b v="0"/>
    <n v="149"/>
    <b v="1"/>
    <s v="music/rock"/>
    <n v="108.74800874800874"/>
    <n v="40.547315436241611"/>
    <x v="4"/>
    <s v="rock"/>
    <x v="6"/>
    <x v="9"/>
  </r>
  <r>
    <n v="1859"/>
    <s v="Queen Kwong Tour to London and Paris"/>
    <s v="Queen Kwong is going ON TOUR to London and Paris!"/>
    <n v="3000"/>
    <n v="3955"/>
    <x v="0"/>
    <s v="US"/>
    <s v="USD"/>
    <d v="2011-09-22T13:28:49"/>
    <d v="2011-08-23T13:28:49"/>
    <b v="0"/>
    <n v="56"/>
    <b v="1"/>
    <s v="music/rock"/>
    <n v="131.83333333333334"/>
    <n v="70.625"/>
    <x v="4"/>
    <s v="rock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2:01:24"/>
    <d v="2014-01-16T12:01:24"/>
    <b v="0"/>
    <n v="19"/>
    <b v="1"/>
    <s v="music/rock"/>
    <n v="133.46666666666667"/>
    <n v="52.684210526315788"/>
    <x v="4"/>
    <s v="rock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2:12:21"/>
    <d v="2014-12-27T02:12:21"/>
    <b v="0"/>
    <n v="0"/>
    <b v="0"/>
    <s v="games/mobile games"/>
    <n v="0"/>
    <e v="#DIV/0!"/>
    <x v="6"/>
    <s v="mobile games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2:30:00"/>
    <d v="2017-01-20T06:49:34"/>
    <b v="0"/>
    <n v="16"/>
    <b v="0"/>
    <s v="games/mobile games"/>
    <n v="8.0833333333333321"/>
    <n v="90.9375"/>
    <x v="6"/>
    <s v="mobile games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4:08:05"/>
    <d v="2014-05-13T14:08:05"/>
    <b v="0"/>
    <n v="2"/>
    <b v="0"/>
    <s v="games/mobile games"/>
    <n v="0.4"/>
    <n v="5"/>
    <x v="6"/>
    <s v="mobile games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2:11:40"/>
    <d v="2014-04-04T12:11:40"/>
    <b v="0"/>
    <n v="48"/>
    <b v="0"/>
    <s v="games/mobile games"/>
    <n v="42.892307692307689"/>
    <n v="58.083333333333336"/>
    <x v="6"/>
    <s v="mobile games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4:49:07"/>
    <d v="2016-10-02T03:49:07"/>
    <b v="0"/>
    <n v="2"/>
    <b v="0"/>
    <s v="games/mobile games"/>
    <n v="3.6363636363636364E-3"/>
    <n v="2"/>
    <x v="6"/>
    <s v="mobile games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2-28T23:00:00"/>
    <d v="2017-01-07T00:54:57"/>
    <b v="0"/>
    <n v="2"/>
    <b v="0"/>
    <s v="games/mobile games"/>
    <n v="0.5"/>
    <n v="62.5"/>
    <x v="6"/>
    <s v="mobile games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17:11:52"/>
    <d v="2016-10-06T17:11:52"/>
    <b v="0"/>
    <n v="1"/>
    <b v="0"/>
    <s v="games/mobile games"/>
    <n v="0.05"/>
    <n v="10"/>
    <x v="6"/>
    <s v="mobile games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2:59:00"/>
    <d v="2015-11-20T13:42:05"/>
    <b v="0"/>
    <n v="17"/>
    <b v="0"/>
    <s v="games/mobile games"/>
    <n v="4.8680000000000003"/>
    <n v="71.588235294117652"/>
    <x v="6"/>
    <s v="mobile games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3T19:04:09"/>
    <d v="2016-12-04T19:04:09"/>
    <b v="0"/>
    <n v="0"/>
    <b v="0"/>
    <s v="games/mobile games"/>
    <n v="0"/>
    <e v="#DIV/0!"/>
    <x v="6"/>
    <s v="mobile games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0T23:17:00"/>
    <d v="2016-01-02T03:32:15"/>
    <b v="0"/>
    <n v="11"/>
    <b v="0"/>
    <s v="games/mobile games"/>
    <n v="10.314285714285715"/>
    <n v="32.81818181818182"/>
    <x v="6"/>
    <s v="mobile games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4:48:21"/>
    <d v="2014-10-11T13:48:21"/>
    <b v="0"/>
    <n v="95"/>
    <b v="0"/>
    <s v="games/mobile games"/>
    <n v="71.784615384615378"/>
    <n v="49.11578947368421"/>
    <x v="6"/>
    <s v="mobile games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29T22:06:42"/>
    <d v="2015-05-30T22:06:42"/>
    <b v="0"/>
    <n v="13"/>
    <b v="0"/>
    <s v="games/mobile games"/>
    <n v="1.06"/>
    <n v="16.307692307692307"/>
    <x v="6"/>
    <s v="mobile games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1:45:00"/>
    <d v="2015-06-09T09:46:50"/>
    <b v="0"/>
    <n v="2"/>
    <b v="0"/>
    <s v="games/mobile games"/>
    <n v="0.44999999999999996"/>
    <n v="18"/>
    <x v="6"/>
    <s v="mobile games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18:15:33"/>
    <d v="2016-06-08T18:15:33"/>
    <b v="0"/>
    <n v="2"/>
    <b v="0"/>
    <s v="games/mobile games"/>
    <n v="1.6250000000000001E-2"/>
    <n v="13"/>
    <x v="6"/>
    <s v="mobile games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16:35:08"/>
    <d v="2016-06-07T16:35:08"/>
    <b v="0"/>
    <n v="3"/>
    <b v="0"/>
    <s v="games/mobile games"/>
    <n v="0.51"/>
    <n v="17"/>
    <x v="6"/>
    <s v="mobile games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1:50:05"/>
    <d v="2014-05-17T01:50:05"/>
    <b v="0"/>
    <n v="0"/>
    <b v="0"/>
    <s v="games/mobile games"/>
    <n v="0"/>
    <e v="#DIV/0!"/>
    <x v="6"/>
    <s v="mobile games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2-28T19:42:05"/>
    <d v="2015-01-30T19:42:05"/>
    <b v="0"/>
    <n v="0"/>
    <b v="0"/>
    <s v="games/mobile games"/>
    <n v="0"/>
    <e v="#DIV/0!"/>
    <x v="6"/>
    <s v="mobile games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2T19:12:35"/>
    <d v="2014-05-13T19:12:35"/>
    <b v="0"/>
    <n v="0"/>
    <b v="0"/>
    <s v="games/mobile games"/>
    <n v="0"/>
    <e v="#DIV/0!"/>
    <x v="6"/>
    <s v="mobile games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09:35:29"/>
    <d v="2016-02-13T10:35:29"/>
    <b v="0"/>
    <n v="2"/>
    <b v="0"/>
    <s v="games/mobile games"/>
    <n v="0.12"/>
    <n v="3"/>
    <x v="6"/>
    <s v="mobile games"/>
    <x v="2"/>
    <x v="2"/>
  </r>
  <r>
    <n v="1880"/>
    <s v="Sim Betting Football"/>
    <s v="Sim Betting Football is the only football (soccer) betting simulation  game."/>
    <n v="5000"/>
    <n v="1004"/>
    <x v="2"/>
    <s v="GB"/>
    <s v="GBP"/>
    <d v="2016-03-30T07:36:20"/>
    <d v="2016-03-01T08:36:20"/>
    <b v="0"/>
    <n v="24"/>
    <b v="0"/>
    <s v="games/mobile games"/>
    <n v="20.080000000000002"/>
    <n v="41.833333333333336"/>
    <x v="6"/>
    <s v="mobile games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09T21:39:49"/>
    <d v="2015-02-07T22:39:49"/>
    <b v="0"/>
    <n v="70"/>
    <b v="1"/>
    <s v="music/indie rock"/>
    <n v="172.68449999999999"/>
    <n v="49.338428571428572"/>
    <x v="4"/>
    <s v="indie rock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18:48:00"/>
    <d v="2012-06-07T17:46:52"/>
    <b v="0"/>
    <n v="81"/>
    <b v="1"/>
    <s v="music/indie rock"/>
    <n v="100.8955223880597"/>
    <n v="41.728395061728392"/>
    <x v="4"/>
    <s v="indie rock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16:45:08"/>
    <d v="2012-03-09T17:45:08"/>
    <b v="0"/>
    <n v="32"/>
    <b v="1"/>
    <s v="music/indie rock"/>
    <n v="104.8048048048048"/>
    <n v="32.71875"/>
    <x v="4"/>
    <s v="indie rock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07:00:00"/>
    <d v="2012-10-22T23:45:35"/>
    <b v="0"/>
    <n v="26"/>
    <b v="1"/>
    <s v="music/indie rock"/>
    <n v="135.1"/>
    <n v="51.96153846153846"/>
    <x v="4"/>
    <s v="indie rock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17:00:00"/>
    <d v="2012-07-08T21:15:10"/>
    <b v="0"/>
    <n v="105"/>
    <b v="1"/>
    <s v="music/indie rock"/>
    <n v="116.32786885245903"/>
    <n v="50.685714285714283"/>
    <x v="4"/>
    <s v="indie rock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17:45:38"/>
    <d v="2014-10-13T16:45:38"/>
    <b v="0"/>
    <n v="29"/>
    <b v="1"/>
    <s v="music/indie rock"/>
    <n v="102.08333333333333"/>
    <n v="42.241379310344826"/>
    <x v="4"/>
    <s v="indie rock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16:30:00"/>
    <d v="2015-11-15T14:12:12"/>
    <b v="0"/>
    <n v="8"/>
    <b v="1"/>
    <s v="music/indie rock"/>
    <n v="111.16666666666666"/>
    <n v="416.875"/>
    <x v="4"/>
    <s v="indie rock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5-31T23:59:00"/>
    <d v="2010-05-01T00:45:32"/>
    <b v="0"/>
    <n v="89"/>
    <b v="1"/>
    <s v="music/indie rock"/>
    <n v="166.08"/>
    <n v="46.651685393258425"/>
    <x v="4"/>
    <s v="indie rock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3:02:26"/>
    <d v="2013-01-25T14:02:26"/>
    <b v="0"/>
    <n v="44"/>
    <b v="1"/>
    <s v="music/indie rock"/>
    <n v="106.60000000000001"/>
    <n v="48.454545454545453"/>
    <x v="4"/>
    <s v="indie rock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3:52:08"/>
    <d v="2012-11-15T13:52:08"/>
    <b v="0"/>
    <n v="246"/>
    <b v="1"/>
    <s v="music/indie rock"/>
    <n v="144.58441666666667"/>
    <n v="70.5289837398374"/>
    <x v="4"/>
    <s v="indie rock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1:00:00"/>
    <d v="2010-06-06T14:09:14"/>
    <b v="0"/>
    <n v="120"/>
    <b v="1"/>
    <s v="music/indie rock"/>
    <n v="105.55000000000001"/>
    <n v="87.958333333333329"/>
    <x v="4"/>
    <s v="indie rock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0:18:01"/>
    <d v="2011-05-08T10:18:01"/>
    <b v="0"/>
    <n v="26"/>
    <b v="1"/>
    <s v="music/indie rock"/>
    <n v="136.60000000000002"/>
    <n v="26.26923076923077"/>
    <x v="4"/>
    <s v="indie rock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5T22:59:00"/>
    <d v="2011-03-30T17:36:25"/>
    <b v="0"/>
    <n v="45"/>
    <b v="1"/>
    <s v="music/indie rock"/>
    <n v="104"/>
    <n v="57.777777777777779"/>
    <x v="4"/>
    <s v="indie rock"/>
    <x v="6"/>
    <x v="7"/>
  </r>
  <r>
    <n v="1894"/>
    <s v="Help me release my first 3 song EP!!"/>
    <s v="Im trying to raise $1000 for a 3 song EP in a studio!"/>
    <n v="1000"/>
    <n v="1145"/>
    <x v="0"/>
    <s v="US"/>
    <s v="USD"/>
    <d v="2012-02-12T16:43:03"/>
    <d v="2012-01-12T16:43:03"/>
    <b v="0"/>
    <n v="20"/>
    <b v="1"/>
    <s v="music/indie rock"/>
    <n v="114.5"/>
    <n v="57.25"/>
    <x v="4"/>
    <s v="indie rock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2:55:22"/>
    <d v="2015-09-20T12:55:22"/>
    <b v="0"/>
    <n v="47"/>
    <b v="1"/>
    <s v="music/indie rock"/>
    <n v="101.71957671957672"/>
    <n v="196.34042553191489"/>
    <x v="4"/>
    <s v="indie rock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2:02:45"/>
    <d v="2012-03-13T12:02:45"/>
    <b v="0"/>
    <n v="13"/>
    <b v="1"/>
    <s v="music/indie rock"/>
    <n v="123.94678492239468"/>
    <n v="43"/>
    <x v="4"/>
    <s v="indie rock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16:00:00"/>
    <d v="2014-02-10T09:00:06"/>
    <b v="0"/>
    <n v="183"/>
    <b v="1"/>
    <s v="music/indie rock"/>
    <n v="102.45669291338582"/>
    <n v="35.551912568306008"/>
    <x v="4"/>
    <s v="indie rock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3:00:00"/>
    <d v="2015-12-27T23:37:53"/>
    <b v="0"/>
    <n v="21"/>
    <b v="1"/>
    <s v="music/indie rock"/>
    <n v="144.5"/>
    <n v="68.80952380952381"/>
    <x v="4"/>
    <s v="indie rock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16:36:06"/>
    <d v="2015-02-23T17:36:06"/>
    <b v="0"/>
    <n v="42"/>
    <b v="1"/>
    <s v="music/indie rock"/>
    <n v="133.33333333333331"/>
    <n v="28.571428571428573"/>
    <x v="4"/>
    <s v="indie rock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4:59:00"/>
    <d v="2012-09-08T15:55:31"/>
    <b v="0"/>
    <n v="54"/>
    <b v="1"/>
    <s v="music/indie rock"/>
    <n v="109.3644"/>
    <n v="50.631666666666668"/>
    <x v="4"/>
    <s v="indie rock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08:00:00"/>
    <d v="2015-04-22T08:02:09"/>
    <b v="0"/>
    <n v="25"/>
    <b v="0"/>
    <s v="technology/gadgets"/>
    <n v="2.6969696969696968"/>
    <n v="106.8"/>
    <x v="2"/>
    <s v="gadgets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3:57:27"/>
    <d v="2015-02-02T13:57:27"/>
    <b v="0"/>
    <n v="3"/>
    <b v="0"/>
    <s v="technology/gadgets"/>
    <n v="1.2"/>
    <n v="4"/>
    <x v="2"/>
    <s v="gadgets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3:29:51"/>
    <d v="2016-11-28T13:29:51"/>
    <b v="0"/>
    <n v="41"/>
    <b v="0"/>
    <s v="technology/gadgets"/>
    <n v="46.6"/>
    <n v="34.097560975609753"/>
    <x v="2"/>
    <s v="gadgets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1:27:01"/>
    <d v="2015-11-18T11:27:01"/>
    <b v="0"/>
    <n v="2"/>
    <b v="0"/>
    <s v="technology/gadgets"/>
    <n v="0.1"/>
    <n v="25"/>
    <x v="2"/>
    <s v="gadgets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17:13:14"/>
    <d v="2014-08-08T17:13:14"/>
    <b v="0"/>
    <n v="4"/>
    <b v="0"/>
    <s v="technology/gadgets"/>
    <n v="0.16800000000000001"/>
    <n v="10.5"/>
    <x v="2"/>
    <s v="gadgets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1:06:23"/>
    <d v="2016-05-24T11:06:23"/>
    <b v="0"/>
    <n v="99"/>
    <b v="0"/>
    <s v="technology/gadgets"/>
    <n v="42.76"/>
    <n v="215.95959595959596"/>
    <x v="2"/>
    <s v="gadgets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09:05:25"/>
    <d v="2014-05-08T09:05:25"/>
    <b v="0"/>
    <n v="4"/>
    <b v="0"/>
    <s v="technology/gadgets"/>
    <n v="0.28333333333333333"/>
    <n v="21.25"/>
    <x v="2"/>
    <s v="gadgets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17:01:40"/>
    <d v="2016-11-29T17:01:40"/>
    <b v="0"/>
    <n v="4"/>
    <b v="0"/>
    <s v="technology/gadgets"/>
    <n v="1.7319999999999998"/>
    <n v="108.25"/>
    <x v="2"/>
    <s v="gadgets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05:17:59"/>
    <d v="2014-09-23T05:17:59"/>
    <b v="0"/>
    <n v="38"/>
    <b v="0"/>
    <s v="technology/gadgets"/>
    <n v="14.111428571428572"/>
    <n v="129.97368421052633"/>
    <x v="2"/>
    <s v="gadgets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17:45:00"/>
    <d v="2015-09-17T18:06:57"/>
    <b v="0"/>
    <n v="285"/>
    <b v="0"/>
    <s v="technology/gadgets"/>
    <n v="39.395294117647055"/>
    <n v="117.49473684210527"/>
    <x v="2"/>
    <s v="gadgets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8T19:48:54"/>
    <d v="2014-07-09T19:48:54"/>
    <b v="0"/>
    <n v="1"/>
    <b v="0"/>
    <s v="technology/gadgets"/>
    <n v="2.3529411764705882E-2"/>
    <n v="10"/>
    <x v="2"/>
    <s v="gadgets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0:26:00"/>
    <d v="2015-05-05T00:26:00"/>
    <b v="0"/>
    <n v="42"/>
    <b v="0"/>
    <s v="technology/gadgets"/>
    <n v="59.3"/>
    <n v="70.595238095238102"/>
    <x v="2"/>
    <s v="gadgets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07:16:18"/>
    <d v="2014-09-08T07:16:18"/>
    <b v="0"/>
    <n v="26"/>
    <b v="0"/>
    <s v="technology/gadgets"/>
    <n v="1.3270833333333334"/>
    <n v="24.5"/>
    <x v="2"/>
    <s v="gadgets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0-31T22:59:00"/>
    <d v="2014-10-16T23:11:13"/>
    <b v="0"/>
    <n v="2"/>
    <b v="0"/>
    <s v="technology/gadgets"/>
    <n v="9.0090090090090094"/>
    <n v="30"/>
    <x v="2"/>
    <s v="gadgets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1T20:10:22"/>
    <d v="2014-08-12T20:10:22"/>
    <b v="0"/>
    <n v="4"/>
    <b v="0"/>
    <s v="technology/gadgets"/>
    <n v="1.6"/>
    <n v="2"/>
    <x v="2"/>
    <s v="gadgets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3:12:55"/>
    <d v="2016-10-13T12:12:55"/>
    <b v="0"/>
    <n v="6"/>
    <b v="0"/>
    <s v="technology/gadgets"/>
    <n v="0.51"/>
    <n v="17"/>
    <x v="2"/>
    <s v="gadgets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d v="2017-02-10T01:28:53"/>
    <d v="2017-01-11T01:28:53"/>
    <b v="0"/>
    <n v="70"/>
    <b v="0"/>
    <s v="technology/gadgets"/>
    <n v="52.570512820512818"/>
    <n v="2928.9285714285716"/>
    <x v="2"/>
    <s v="gadgets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3:57:31"/>
    <d v="2014-07-08T13:57:31"/>
    <b v="0"/>
    <n v="9"/>
    <b v="0"/>
    <s v="technology/gadgets"/>
    <n v="1.04"/>
    <n v="28.888888888888889"/>
    <x v="2"/>
    <s v="gadgets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16:00:49"/>
    <d v="2015-04-19T16:00:49"/>
    <b v="0"/>
    <n v="8"/>
    <b v="0"/>
    <s v="technology/gadgets"/>
    <n v="47.4"/>
    <n v="29.625"/>
    <x v="2"/>
    <s v="gadgets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18:00:00"/>
    <d v="2015-09-23T16:01:01"/>
    <b v="0"/>
    <n v="105"/>
    <b v="0"/>
    <s v="technology/gadgets"/>
    <n v="43.03"/>
    <n v="40.980952380952381"/>
    <x v="2"/>
    <s v="gadgets"/>
    <x v="0"/>
    <x v="8"/>
  </r>
  <r>
    <n v="1921"/>
    <s v="The Fine Spirits are making an album!"/>
    <s v="The Fine Spirits are making an album, but we need your help!"/>
    <n v="1500"/>
    <n v="2052"/>
    <x v="0"/>
    <s v="US"/>
    <s v="USD"/>
    <d v="2012-07-14T00:19:03"/>
    <d v="2012-06-14T00:19:03"/>
    <b v="0"/>
    <n v="38"/>
    <b v="1"/>
    <s v="music/indie rock"/>
    <n v="136.80000000000001"/>
    <n v="54"/>
    <x v="4"/>
    <s v="indie rock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1:08:27"/>
    <d v="2013-11-12T01:08:27"/>
    <b v="0"/>
    <n v="64"/>
    <b v="1"/>
    <s v="music/indie rock"/>
    <n v="115.55"/>
    <n v="36.109375"/>
    <x v="4"/>
    <s v="indie rock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6T23:59:00"/>
    <d v="2011-08-17T15:22:12"/>
    <b v="0"/>
    <n v="13"/>
    <b v="1"/>
    <s v="music/indie rock"/>
    <n v="240.79999999999998"/>
    <n v="23.153846153846153"/>
    <x v="4"/>
    <s v="indie rock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4:33:00"/>
    <d v="2013-12-18T13:15:55"/>
    <b v="0"/>
    <n v="33"/>
    <b v="1"/>
    <s v="music/indie rock"/>
    <n v="114.39999999999999"/>
    <n v="104"/>
    <x v="4"/>
    <s v="indie rock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0T19:00:00"/>
    <d v="2013-09-18T16:38:08"/>
    <b v="0"/>
    <n v="52"/>
    <b v="1"/>
    <s v="music/indie rock"/>
    <n v="110.33333333333333"/>
    <n v="31.826923076923077"/>
    <x v="4"/>
    <s v="indie rock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1T19:26:00"/>
    <d v="2010-10-05T17:54:16"/>
    <b v="0"/>
    <n v="107"/>
    <b v="1"/>
    <s v="music/indie rock"/>
    <n v="195.37933333333334"/>
    <n v="27.3896261682243"/>
    <x v="4"/>
    <s v="indie rock"/>
    <x v="7"/>
    <x v="9"/>
  </r>
  <r>
    <n v="1927"/>
    <s v="GBS Detroit Presents Hampshire"/>
    <s v="Hampshire is headed to GBS Detroit."/>
    <n v="600"/>
    <n v="620"/>
    <x v="0"/>
    <s v="US"/>
    <s v="USD"/>
    <d v="2012-03-07T23:59:00"/>
    <d v="2012-02-21T15:40:39"/>
    <b v="0"/>
    <n v="11"/>
    <b v="1"/>
    <s v="music/indie rock"/>
    <n v="103.33333333333334"/>
    <n v="56.363636363636367"/>
    <x v="4"/>
    <s v="indie rock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0:33:14"/>
    <d v="2013-04-07T10:33:14"/>
    <b v="0"/>
    <n v="34"/>
    <b v="1"/>
    <s v="music/indie rock"/>
    <n v="103.1372549019608"/>
    <n v="77.352941176470594"/>
    <x v="4"/>
    <s v="indie rock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4T19:31:06"/>
    <d v="2011-05-23T19:31:06"/>
    <b v="0"/>
    <n v="75"/>
    <b v="1"/>
    <s v="music/indie rock"/>
    <n v="100.3125"/>
    <n v="42.8"/>
    <x v="4"/>
    <s v="indie rock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08:24:42"/>
    <d v="2013-05-08T08:24:42"/>
    <b v="0"/>
    <n v="26"/>
    <b v="1"/>
    <s v="music/indie rock"/>
    <n v="127"/>
    <n v="48.846153846153847"/>
    <x v="4"/>
    <s v="indie rock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1T22:30:00"/>
    <d v="2012-05-08T16:25:09"/>
    <b v="0"/>
    <n v="50"/>
    <b v="1"/>
    <s v="music/indie rock"/>
    <n v="120.601"/>
    <n v="48.240400000000001"/>
    <x v="4"/>
    <s v="indie rock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4:26:13"/>
    <d v="2012-01-03T14:26:13"/>
    <b v="0"/>
    <n v="80"/>
    <b v="1"/>
    <s v="music/indie rock"/>
    <n v="106.99047619047619"/>
    <n v="70.212500000000006"/>
    <x v="4"/>
    <s v="indie rock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6T22:08:27"/>
    <d v="2014-08-27T22:08:27"/>
    <b v="0"/>
    <n v="110"/>
    <b v="1"/>
    <s v="music/indie rock"/>
    <n v="172.43333333333334"/>
    <n v="94.054545454545448"/>
    <x v="4"/>
    <s v="indie rock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0:00:00"/>
    <d v="2011-11-18T15:48:41"/>
    <b v="0"/>
    <n v="77"/>
    <b v="1"/>
    <s v="music/indie rock"/>
    <n v="123.61999999999999"/>
    <n v="80.272727272727266"/>
    <x v="4"/>
    <s v="indie rock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0T23:59:00"/>
    <d v="2014-05-14T17:22:51"/>
    <b v="0"/>
    <n v="50"/>
    <b v="1"/>
    <s v="music/indie rock"/>
    <n v="108.4"/>
    <n v="54.2"/>
    <x v="4"/>
    <s v="indie rock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0:59:00"/>
    <d v="2011-11-05T16:21:10"/>
    <b v="0"/>
    <n v="145"/>
    <b v="1"/>
    <s v="music/indie rock"/>
    <n v="116.52013333333333"/>
    <n v="60.26903448275862"/>
    <x v="4"/>
    <s v="indie rock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4T22:59:00"/>
    <d v="2012-05-29T21:51:21"/>
    <b v="0"/>
    <n v="29"/>
    <b v="1"/>
    <s v="music/indie rock"/>
    <n v="187.245"/>
    <n v="38.740344827586206"/>
    <x v="4"/>
    <s v="indie rock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0:00:00"/>
    <d v="2013-06-01T01:13:51"/>
    <b v="0"/>
    <n v="114"/>
    <b v="1"/>
    <s v="music/indie rock"/>
    <n v="115.93333333333334"/>
    <n v="152.54385964912279"/>
    <x v="4"/>
    <s v="indie rock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17:38:28"/>
    <d v="2013-02-08T18:38:28"/>
    <b v="0"/>
    <n v="96"/>
    <b v="1"/>
    <s v="music/indie rock"/>
    <n v="110.7"/>
    <n v="115.3125"/>
    <x v="4"/>
    <s v="indie rock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4T22:59:00"/>
    <d v="2011-05-07T07:10:33"/>
    <b v="0"/>
    <n v="31"/>
    <b v="1"/>
    <s v="music/indie rock"/>
    <n v="170.92307692307693"/>
    <n v="35.838709677419352"/>
    <x v="4"/>
    <s v="indie rock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1:58:51"/>
    <d v="2014-04-15T01:58:51"/>
    <b v="1"/>
    <n v="4883"/>
    <b v="1"/>
    <s v="technology/hardware"/>
    <n v="126.11835600000001"/>
    <n v="64.570118779438872"/>
    <x v="2"/>
    <s v="hardware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4:52:20"/>
    <d v="2011-04-05T14:52:20"/>
    <b v="1"/>
    <n v="95"/>
    <b v="1"/>
    <s v="technology/hardware"/>
    <n v="138.44033333333334"/>
    <n v="87.436000000000007"/>
    <x v="2"/>
    <s v="hardware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1:28:36"/>
    <d v="2016-06-27T01:28:36"/>
    <b v="1"/>
    <n v="2478"/>
    <b v="1"/>
    <s v="technology/hardware"/>
    <n v="1705.2499999999998"/>
    <n v="68.815577078288939"/>
    <x v="2"/>
    <s v="hardware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09:01:30"/>
    <d v="2014-04-01T09:01:30"/>
    <b v="1"/>
    <n v="1789"/>
    <b v="1"/>
    <s v="technology/hardware"/>
    <n v="788.05550000000005"/>
    <n v="176.200223588597"/>
    <x v="2"/>
    <s v="hardware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1:02:38"/>
    <d v="2015-06-02T01:02:38"/>
    <b v="1"/>
    <n v="680"/>
    <b v="1"/>
    <s v="technology/hardware"/>
    <n v="348.01799999999997"/>
    <n v="511.79117647058825"/>
    <x v="2"/>
    <s v="hardware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19T21:36:01"/>
    <d v="2014-02-18T22:36:01"/>
    <b v="1"/>
    <n v="70"/>
    <b v="1"/>
    <s v="technology/hardware"/>
    <n v="149.74666666666667"/>
    <n v="160.44285714285715"/>
    <x v="2"/>
    <s v="hardware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0:59:00"/>
    <d v="2009-10-16T17:02:00"/>
    <b v="1"/>
    <n v="23"/>
    <b v="1"/>
    <s v="technology/hardware"/>
    <n v="100.63375000000001"/>
    <n v="35.003043478260871"/>
    <x v="2"/>
    <s v="hardware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2:02:00"/>
    <d v="2016-04-13T09:30:09"/>
    <b v="1"/>
    <n v="4245"/>
    <b v="1"/>
    <s v="technology/hardware"/>
    <n v="800.21100000000001"/>
    <n v="188.50671378091872"/>
    <x v="2"/>
    <s v="hardware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05:09:11"/>
    <d v="2014-06-10T05:09:11"/>
    <b v="1"/>
    <n v="943"/>
    <b v="1"/>
    <s v="technology/hardware"/>
    <n v="106.00260000000002"/>
    <n v="56.204984093319197"/>
    <x v="2"/>
    <s v="hardware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1T23:21:13"/>
    <d v="2011-03-21T23:21:13"/>
    <b v="1"/>
    <n v="1876"/>
    <b v="1"/>
    <s v="technology/hardware"/>
    <n v="200.51866666666669"/>
    <n v="51.3054157782516"/>
    <x v="2"/>
    <s v="hardware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06:05:37"/>
    <d v="2016-10-08T05:05:37"/>
    <b v="1"/>
    <n v="834"/>
    <b v="1"/>
    <s v="technology/hardware"/>
    <n v="212.44399999999999"/>
    <n v="127.36450839328538"/>
    <x v="2"/>
    <s v="hardware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09:33:35"/>
    <d v="2013-09-09T09:33:35"/>
    <b v="1"/>
    <n v="682"/>
    <b v="1"/>
    <s v="technology/hardware"/>
    <n v="198.47237142857145"/>
    <n v="101.85532258064516"/>
    <x v="2"/>
    <s v="hardware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1T22:00:00"/>
    <d v="2012-02-01T23:47:45"/>
    <b v="1"/>
    <n v="147"/>
    <b v="1"/>
    <s v="technology/hardware"/>
    <n v="225.94666666666666"/>
    <n v="230.55782312925169"/>
    <x v="2"/>
    <s v="hardware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d v="2016-03-12T00:00:00"/>
    <d v="2016-01-25T08:56:16"/>
    <b v="1"/>
    <n v="415"/>
    <b v="1"/>
    <s v="technology/hardware"/>
    <n v="698.94800000000009"/>
    <n v="842.10602409638557"/>
    <x v="2"/>
    <s v="hardware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4:00:00"/>
    <d v="2012-04-21T01:31:21"/>
    <b v="1"/>
    <n v="290"/>
    <b v="1"/>
    <s v="technology/hardware"/>
    <n v="398.59528571428569"/>
    <n v="577.27593103448271"/>
    <x v="2"/>
    <s v="hardware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16:10:05"/>
    <d v="2015-03-04T17:10:05"/>
    <b v="1"/>
    <n v="365"/>
    <b v="1"/>
    <s v="technology/hardware"/>
    <n v="294.0333333333333"/>
    <n v="483.34246575342468"/>
    <x v="2"/>
    <s v="hardware"/>
    <x v="0"/>
    <x v="7"/>
  </r>
  <r>
    <n v="1957"/>
    <s v="freeSoC and freeSoC Mini"/>
    <s v="An open hardware platform for the best microcontroller in the world."/>
    <n v="30000"/>
    <n v="50251.41"/>
    <x v="0"/>
    <s v="US"/>
    <s v="USD"/>
    <d v="2012-10-26T21:21:53"/>
    <d v="2012-09-26T21:21:53"/>
    <b v="1"/>
    <n v="660"/>
    <b v="1"/>
    <s v="technology/hardware"/>
    <n v="167.50470000000001"/>
    <n v="76.138500000000008"/>
    <x v="2"/>
    <s v="hardware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17:42:41"/>
    <d v="2013-02-21T18:42:41"/>
    <b v="1"/>
    <n v="1356"/>
    <b v="1"/>
    <s v="technology/hardware"/>
    <n v="1435.5717142857143"/>
    <n v="74.107684365781708"/>
    <x v="2"/>
    <s v="hardware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09-30T19:00:00"/>
    <d v="2014-08-20T15:17:40"/>
    <b v="1"/>
    <n v="424"/>
    <b v="1"/>
    <s v="technology/hardware"/>
    <n v="156.73439999999999"/>
    <n v="36.965660377358489"/>
    <x v="2"/>
    <s v="hardware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3:42:21"/>
    <d v="2014-11-21T03:42:21"/>
    <b v="1"/>
    <n v="33"/>
    <b v="1"/>
    <s v="technology/hardware"/>
    <n v="117.90285714285716"/>
    <n v="2500.969696969697"/>
    <x v="2"/>
    <s v="hardware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5T22:59:00"/>
    <d v="2012-08-26T23:40:17"/>
    <b v="1"/>
    <n v="1633"/>
    <b v="1"/>
    <s v="technology/hardware"/>
    <n v="1105.3811999999998"/>
    <n v="67.690214329454989"/>
    <x v="2"/>
    <s v="hardware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3:43:56"/>
    <d v="2014-04-13T13:43:56"/>
    <b v="1"/>
    <n v="306"/>
    <b v="1"/>
    <s v="technology/hardware"/>
    <n v="192.92499999999998"/>
    <n v="63.04738562091503"/>
    <x v="2"/>
    <s v="hardware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05:18:54"/>
    <d v="2014-08-12T05:18:54"/>
    <b v="1"/>
    <n v="205"/>
    <b v="1"/>
    <s v="technology/hardware"/>
    <n v="126.8842105263158"/>
    <n v="117.6"/>
    <x v="2"/>
    <s v="hardware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1:32:52"/>
    <d v="2016-03-23T01:32:52"/>
    <b v="1"/>
    <n v="1281"/>
    <b v="1"/>
    <s v="technology/hardware"/>
    <n v="259.57748878923763"/>
    <n v="180.75185011709601"/>
    <x v="2"/>
    <s v="hardware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1T20:00:00"/>
    <d v="2011-12-20T21:08:30"/>
    <b v="1"/>
    <n v="103"/>
    <b v="1"/>
    <s v="technology/hardware"/>
    <n v="262.27999999999997"/>
    <n v="127.32038834951456"/>
    <x v="2"/>
    <s v="hardware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07:58:18"/>
    <d v="2014-07-15T07:58:18"/>
    <b v="1"/>
    <n v="1513"/>
    <b v="1"/>
    <s v="technology/hardware"/>
    <n v="206.74309000000002"/>
    <n v="136.6444745538665"/>
    <x v="2"/>
    <s v="hardware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0:55:29"/>
    <d v="2014-04-01T10:55:29"/>
    <b v="1"/>
    <n v="405"/>
    <b v="1"/>
    <s v="technology/hardware"/>
    <n v="370.13"/>
    <n v="182.78024691358024"/>
    <x v="2"/>
    <s v="hardware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0:05:15"/>
    <d v="2016-11-02T09:05:15"/>
    <b v="1"/>
    <n v="510"/>
    <b v="1"/>
    <s v="technology/hardware"/>
    <n v="284.96600000000001"/>
    <n v="279.37843137254902"/>
    <x v="2"/>
    <s v="hardware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4:01:08"/>
    <d v="2016-07-06T14:01:08"/>
    <b v="1"/>
    <n v="1887"/>
    <b v="1"/>
    <s v="technology/hardware"/>
    <n v="579.08000000000004"/>
    <n v="61.375728669846318"/>
    <x v="2"/>
    <s v="hardware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19T22:38:21"/>
    <d v="2013-02-18T23:38:21"/>
    <b v="1"/>
    <n v="701"/>
    <b v="1"/>
    <s v="technology/hardware"/>
    <n v="1131.8"/>
    <n v="80.727532097004286"/>
    <x v="2"/>
    <s v="hardware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4T23:00:00"/>
    <d v="2013-10-14T07:01:01"/>
    <b v="1"/>
    <n v="3863"/>
    <b v="1"/>
    <s v="technology/hardware"/>
    <n v="263.02771750000005"/>
    <n v="272.35590732591254"/>
    <x v="2"/>
    <s v="hardware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7T20:17:24"/>
    <d v="2012-10-18T19:17:24"/>
    <b v="1"/>
    <n v="238"/>
    <b v="1"/>
    <s v="technology/hardware"/>
    <n v="674.48"/>
    <n v="70.848739495798313"/>
    <x v="2"/>
    <s v="hardware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2:00:00"/>
    <d v="2016-06-28T12:21:04"/>
    <b v="1"/>
    <n v="2051"/>
    <b v="1"/>
    <s v="technology/hardware"/>
    <n v="256.83081313131316"/>
    <n v="247.94003412969283"/>
    <x v="2"/>
    <s v="hardware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3:01:09"/>
    <d v="2013-06-20T03:01:09"/>
    <b v="1"/>
    <n v="402"/>
    <b v="1"/>
    <s v="technology/hardware"/>
    <n v="375.49599999999998"/>
    <n v="186.81393034825871"/>
    <x v="2"/>
    <s v="hardware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3:07:31"/>
    <d v="2013-02-08T13:07:31"/>
    <b v="1"/>
    <n v="253"/>
    <b v="1"/>
    <s v="technology/hardware"/>
    <n v="208.70837499999996"/>
    <n v="131.98948616600788"/>
    <x v="2"/>
    <s v="hardware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16:35:25"/>
    <d v="2013-06-13T16:35:25"/>
    <b v="1"/>
    <n v="473"/>
    <b v="1"/>
    <s v="technology/hardware"/>
    <n v="346.6"/>
    <n v="29.310782241014799"/>
    <x v="2"/>
    <s v="hardware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2:59:00"/>
    <d v="2015-11-03T00:12:20"/>
    <b v="1"/>
    <n v="821"/>
    <b v="1"/>
    <s v="technology/hardware"/>
    <n v="402.33"/>
    <n v="245.02436053593178"/>
    <x v="2"/>
    <s v="hardware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2:00:00"/>
    <d v="2012-05-10T00:24:52"/>
    <b v="1"/>
    <n v="388"/>
    <b v="1"/>
    <s v="technology/hardware"/>
    <n v="1026.8451399999999"/>
    <n v="1323.2540463917526"/>
    <x v="2"/>
    <s v="hardware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8T23:59:00"/>
    <d v="2015-10-13T06:02:26"/>
    <b v="1"/>
    <n v="813"/>
    <b v="1"/>
    <s v="technology/hardware"/>
    <n v="114.901155"/>
    <n v="282.65966789667897"/>
    <x v="2"/>
    <s v="hardware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d v="2016-04-03T07:01:02"/>
    <d v="2016-02-23T08:01:02"/>
    <b v="1"/>
    <n v="1945"/>
    <b v="1"/>
    <s v="technology/hardware"/>
    <n v="354.82402000000002"/>
    <n v="91.214401028277635"/>
    <x v="2"/>
    <s v="hardware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2:24:25"/>
    <d v="2014-06-09T12:24:25"/>
    <b v="0"/>
    <n v="12"/>
    <b v="0"/>
    <s v="photography/people"/>
    <n v="5.08"/>
    <n v="31.75"/>
    <x v="8"/>
    <s v="people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0:04:47"/>
    <d v="2016-11-04T09:04:47"/>
    <b v="0"/>
    <n v="0"/>
    <b v="0"/>
    <s v="photography/people"/>
    <n v="0"/>
    <e v="#DIV/0!"/>
    <x v="8"/>
    <s v="people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2:00:00"/>
    <d v="2016-08-10T19:16:58"/>
    <b v="0"/>
    <n v="16"/>
    <b v="0"/>
    <s v="photography/people"/>
    <n v="4.3"/>
    <n v="88.6875"/>
    <x v="8"/>
    <s v="people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4:58:01"/>
    <d v="2014-10-01T13:58:01"/>
    <b v="0"/>
    <n v="7"/>
    <b v="0"/>
    <s v="photography/people"/>
    <n v="21.146666666666665"/>
    <n v="453.14285714285717"/>
    <x v="8"/>
    <s v="people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18:00:00"/>
    <d v="2016-07-04T11:46:11"/>
    <b v="0"/>
    <n v="4"/>
    <b v="0"/>
    <s v="photography/people"/>
    <n v="3.1875"/>
    <n v="12.75"/>
    <x v="8"/>
    <s v="people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4:24:43"/>
    <d v="2016-02-13T05:24:43"/>
    <b v="0"/>
    <n v="1"/>
    <b v="0"/>
    <s v="photography/people"/>
    <n v="0.05"/>
    <n v="1"/>
    <x v="8"/>
    <s v="people"/>
    <x v="2"/>
    <x v="2"/>
  </r>
  <r>
    <n v="1987"/>
    <s v="Ethiopia: Beheld"/>
    <s v="A collection of images that depicts the beauty and diversity within Ethiopia"/>
    <n v="5500"/>
    <n v="2336"/>
    <x v="2"/>
    <s v="GB"/>
    <s v="GBP"/>
    <d v="2015-03-01T10:21:16"/>
    <d v="2015-01-30T10:21:16"/>
    <b v="0"/>
    <n v="28"/>
    <b v="0"/>
    <s v="photography/people"/>
    <n v="42.472727272727276"/>
    <n v="83.428571428571431"/>
    <x v="8"/>
    <s v="people"/>
    <x v="0"/>
    <x v="1"/>
  </r>
  <r>
    <n v="1988"/>
    <s v="Phillip Michael Photography"/>
    <s v="Expressing art in an image!"/>
    <n v="6000"/>
    <n v="25"/>
    <x v="2"/>
    <s v="US"/>
    <s v="USD"/>
    <d v="2015-08-20T13:19:02"/>
    <d v="2015-07-21T13:19:02"/>
    <b v="0"/>
    <n v="1"/>
    <b v="0"/>
    <s v="photography/people"/>
    <n v="0.41666666666666669"/>
    <n v="25"/>
    <x v="8"/>
    <s v="people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1:20:08"/>
    <d v="2016-11-11T11:20:08"/>
    <b v="0"/>
    <n v="1"/>
    <b v="0"/>
    <s v="photography/people"/>
    <n v="1"/>
    <n v="50"/>
    <x v="8"/>
    <s v="people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2T23:42:12"/>
    <d v="2016-01-28T23:42:12"/>
    <b v="0"/>
    <n v="5"/>
    <b v="0"/>
    <s v="photography/people"/>
    <n v="16.966666666666665"/>
    <n v="101.8"/>
    <x v="8"/>
    <s v="people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d v="2015-07-03T16:26:26"/>
    <d v="2015-06-12T16:26:26"/>
    <b v="0"/>
    <n v="3"/>
    <b v="0"/>
    <s v="photography/people"/>
    <n v="7.0000000000000009"/>
    <n v="46.666666666666664"/>
    <x v="8"/>
    <s v="people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d v="2015-02-17T22:26:31"/>
    <d v="2015-01-18T22:26:31"/>
    <b v="0"/>
    <n v="2"/>
    <b v="0"/>
    <s v="photography/people"/>
    <n v="0.13333333333333333"/>
    <n v="1"/>
    <x v="8"/>
    <s v="people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09:07:17"/>
    <d v="2015-11-21T09:07:17"/>
    <b v="0"/>
    <n v="0"/>
    <b v="0"/>
    <s v="photography/people"/>
    <n v="0"/>
    <e v="#DIV/0!"/>
    <x v="8"/>
    <s v="people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6T20:09:02"/>
    <d v="2016-10-07T19:09:02"/>
    <b v="0"/>
    <n v="0"/>
    <b v="0"/>
    <s v="photography/people"/>
    <n v="0"/>
    <e v="#DIV/0!"/>
    <x v="8"/>
    <s v="people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16:38:56"/>
    <d v="2015-06-26T16:38:56"/>
    <b v="0"/>
    <n v="3"/>
    <b v="0"/>
    <s v="photography/people"/>
    <n v="7.8"/>
    <n v="26"/>
    <x v="8"/>
    <s v="people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4:40:11"/>
    <d v="2014-06-10T14:40:11"/>
    <b v="0"/>
    <n v="0"/>
    <b v="0"/>
    <s v="photography/people"/>
    <n v="0"/>
    <e v="#DIV/0!"/>
    <x v="8"/>
    <s v="people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17:20:12"/>
    <d v="2014-07-27T17:20:12"/>
    <b v="0"/>
    <n v="0"/>
    <b v="0"/>
    <s v="photography/people"/>
    <n v="0"/>
    <e v="#DIV/0!"/>
    <x v="8"/>
    <s v="people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7-31T21:50:38"/>
    <d v="2014-06-16T21:50:38"/>
    <b v="0"/>
    <n v="3"/>
    <b v="0"/>
    <s v="photography/people"/>
    <n v="26.200000000000003"/>
    <n v="218.33333333333334"/>
    <x v="8"/>
    <s v="people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07:35:08"/>
    <d v="2014-10-14T06:35:08"/>
    <b v="0"/>
    <n v="7"/>
    <b v="0"/>
    <s v="photography/people"/>
    <n v="0.76129032258064511"/>
    <n v="33.714285714285715"/>
    <x v="8"/>
    <s v="people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17:50:13"/>
    <d v="2015-12-07T17:50:13"/>
    <b v="0"/>
    <n v="25"/>
    <b v="0"/>
    <s v="photography/people"/>
    <n v="12.5"/>
    <n v="25"/>
    <x v="8"/>
    <s v="people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15:00:00"/>
    <d v="2015-05-12T00:01:56"/>
    <b v="1"/>
    <n v="1637"/>
    <b v="1"/>
    <s v="technology/hardware"/>
    <n v="382.12909090909091"/>
    <n v="128.38790470372632"/>
    <x v="2"/>
    <s v="hardware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2:05:43"/>
    <d v="2016-12-24T12:05:43"/>
    <b v="1"/>
    <n v="1375"/>
    <b v="1"/>
    <s v="technology/hardware"/>
    <n v="216.79422000000002"/>
    <n v="78.834261818181815"/>
    <x v="2"/>
    <s v="hardware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18:00:00"/>
    <d v="2010-06-17T22:00:52"/>
    <b v="1"/>
    <n v="17"/>
    <b v="1"/>
    <s v="technology/hardware"/>
    <n v="312"/>
    <n v="91.764705882352942"/>
    <x v="2"/>
    <s v="hardware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09:31:03"/>
    <d v="2014-06-10T09:31:03"/>
    <b v="1"/>
    <n v="354"/>
    <b v="1"/>
    <s v="technology/hardware"/>
    <n v="234.42048"/>
    <n v="331.10237288135596"/>
    <x v="2"/>
    <s v="hardware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5T22:59:00"/>
    <d v="2013-09-18T14:30:18"/>
    <b v="1"/>
    <n v="191"/>
    <b v="1"/>
    <s v="technology/hardware"/>
    <n v="123.68010000000001"/>
    <n v="194.26193717277485"/>
    <x v="2"/>
    <s v="hardware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08:00:45"/>
    <d v="2014-10-29T07:00:45"/>
    <b v="1"/>
    <n v="303"/>
    <b v="1"/>
    <s v="technology/hardware"/>
    <n v="247.84"/>
    <n v="408.97689768976898"/>
    <x v="2"/>
    <s v="hardware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3T23:00:00"/>
    <d v="2010-06-18T15:06:26"/>
    <b v="1"/>
    <n v="137"/>
    <b v="1"/>
    <s v="technology/hardware"/>
    <n v="115.7092"/>
    <n v="84.459270072992695"/>
    <x v="2"/>
    <s v="hardware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09:30:22"/>
    <d v="2011-08-06T09:30:22"/>
    <b v="1"/>
    <n v="41"/>
    <b v="1"/>
    <s v="technology/hardware"/>
    <n v="117.07484768810599"/>
    <n v="44.853658536585364"/>
    <x v="2"/>
    <s v="hardware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3:45:43"/>
    <d v="2016-10-18T02:45:43"/>
    <b v="1"/>
    <n v="398"/>
    <b v="1"/>
    <s v="technology/hardware"/>
    <n v="305.15800000000002"/>
    <n v="383.3643216080402"/>
    <x v="2"/>
    <s v="hardware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d v="2016-08-18T18:54:51"/>
    <d v="2016-07-19T18:54:51"/>
    <b v="1"/>
    <n v="1737"/>
    <b v="1"/>
    <s v="technology/hardware"/>
    <n v="320.05299999999994"/>
    <n v="55.276856649395505"/>
    <x v="2"/>
    <s v="hardware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18:00:00"/>
    <d v="2015-12-09T03:36:13"/>
    <b v="1"/>
    <n v="971"/>
    <b v="1"/>
    <s v="technology/hardware"/>
    <n v="819.56399999999996"/>
    <n v="422.02059732234807"/>
    <x v="2"/>
    <s v="hardware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4:44:01"/>
    <d v="2015-01-06T14:44:01"/>
    <b v="1"/>
    <n v="183"/>
    <b v="1"/>
    <s v="technology/hardware"/>
    <n v="234.90000000000003"/>
    <n v="64.180327868852459"/>
    <x v="2"/>
    <s v="hardware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18:03:34"/>
    <d v="2016-05-09T18:03:34"/>
    <b v="1"/>
    <n v="4562"/>
    <b v="1"/>
    <s v="technology/hardware"/>
    <n v="494.91374999999999"/>
    <n v="173.57781674704077"/>
    <x v="2"/>
    <s v="hardware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4T23:08:59"/>
    <d v="2013-02-19T00:08:59"/>
    <b v="1"/>
    <n v="26457"/>
    <b v="1"/>
    <s v="technology/hardware"/>
    <n v="7813.7822333333334"/>
    <n v="88.601680840609291"/>
    <x v="2"/>
    <s v="hardware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16:02:43"/>
    <d v="2011-08-10T16:02:43"/>
    <b v="1"/>
    <n v="162"/>
    <b v="1"/>
    <s v="technology/hardware"/>
    <n v="113.00013888888888"/>
    <n v="50.222283950617282"/>
    <x v="2"/>
    <s v="hardware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16:08:19"/>
    <d v="2013-02-07T16:08:19"/>
    <b v="1"/>
    <n v="479"/>
    <b v="1"/>
    <s v="technology/hardware"/>
    <n v="921.54219999999998"/>
    <n v="192.38876826722338"/>
    <x v="2"/>
    <s v="hardware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3T23:00:00"/>
    <d v="2012-02-21T20:22:35"/>
    <b v="1"/>
    <n v="426"/>
    <b v="1"/>
    <s v="technology/hardware"/>
    <n v="125.10239999999999"/>
    <n v="73.416901408450698"/>
    <x v="2"/>
    <s v="hardware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3:46:49"/>
    <d v="2015-07-14T03:46:49"/>
    <b v="1"/>
    <n v="450"/>
    <b v="1"/>
    <s v="technology/hardware"/>
    <n v="102.24343076923077"/>
    <n v="147.68495555555555"/>
    <x v="2"/>
    <s v="hardware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2:00:21"/>
    <d v="2016-08-23T12:00:21"/>
    <b v="1"/>
    <n v="1780"/>
    <b v="1"/>
    <s v="technology/hardware"/>
    <n v="484.90975000000003"/>
    <n v="108.96848314606741"/>
    <x v="2"/>
    <s v="hardware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18:04:00"/>
    <d v="2014-04-07T21:20:24"/>
    <b v="1"/>
    <n v="122"/>
    <b v="1"/>
    <s v="technology/hardware"/>
    <n v="192.33333333333334"/>
    <n v="23.647540983606557"/>
    <x v="2"/>
    <s v="hardware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3T20:41:37"/>
    <d v="2014-08-09T20:41:37"/>
    <b v="1"/>
    <n v="95"/>
    <b v="1"/>
    <s v="technology/hardware"/>
    <n v="281.10000000000002"/>
    <n v="147.94736842105263"/>
    <x v="2"/>
    <s v="hardware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08:39:32"/>
    <d v="2016-05-12T08:39:32"/>
    <b v="1"/>
    <n v="325"/>
    <b v="1"/>
    <s v="technology/hardware"/>
    <n v="125.13700000000001"/>
    <n v="385.03692307692307"/>
    <x v="2"/>
    <s v="hardware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05:05:53"/>
    <d v="2015-05-12T05:05:53"/>
    <b v="1"/>
    <n v="353"/>
    <b v="1"/>
    <s v="technology/hardware"/>
    <n v="161.459"/>
    <n v="457.39093484419266"/>
    <x v="2"/>
    <s v="hardware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2T22:00:00"/>
    <d v="2012-07-09T18:12:24"/>
    <b v="1"/>
    <n v="105"/>
    <b v="1"/>
    <s v="technology/hardware"/>
    <n v="585.35"/>
    <n v="222.99047619047619"/>
    <x v="2"/>
    <s v="hardware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0T23:25:46"/>
    <d v="2015-05-11T23:25:46"/>
    <b v="1"/>
    <n v="729"/>
    <b v="1"/>
    <s v="technology/hardware"/>
    <n v="201.14999999999998"/>
    <n v="220.74074074074073"/>
    <x v="2"/>
    <s v="hardware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0T22:59:00"/>
    <d v="2014-03-06T12:39:45"/>
    <b v="1"/>
    <n v="454"/>
    <b v="1"/>
    <s v="technology/hardware"/>
    <n v="133.48307999999997"/>
    <n v="73.503898678414089"/>
    <x v="2"/>
    <s v="hardware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3:31:59"/>
    <d v="2015-02-13T14:31:59"/>
    <b v="1"/>
    <n v="539"/>
    <b v="1"/>
    <s v="technology/hardware"/>
    <n v="120.24900000000001"/>
    <n v="223.09647495361781"/>
    <x v="2"/>
    <s v="hardware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16:55:00"/>
    <d v="2010-02-06T17:03:26"/>
    <b v="1"/>
    <n v="79"/>
    <b v="1"/>
    <s v="technology/hardware"/>
    <n v="126.16666666666667"/>
    <n v="47.911392405063289"/>
    <x v="2"/>
    <s v="hardware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d v="2014-08-26T19:31:21"/>
    <d v="2014-07-27T19:31:21"/>
    <b v="1"/>
    <n v="94"/>
    <b v="1"/>
    <s v="technology/hardware"/>
    <n v="361.2"/>
    <n v="96.063829787234042"/>
    <x v="2"/>
    <s v="hardware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18:54:56"/>
    <d v="2012-10-30T18:54:56"/>
    <b v="1"/>
    <n v="625"/>
    <b v="1"/>
    <s v="technology/hardware"/>
    <n v="226.239013671875"/>
    <n v="118.6144"/>
    <x v="2"/>
    <s v="hardware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8T20:00:00"/>
    <d v="2014-12-02T02:54:13"/>
    <b v="1"/>
    <n v="508"/>
    <b v="1"/>
    <s v="technology/hardware"/>
    <n v="120.35"/>
    <n v="118.45472440944881"/>
    <x v="2"/>
    <s v="hardware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0:00:00"/>
    <d v="2016-11-15T08:34:34"/>
    <b v="1"/>
    <n v="531"/>
    <b v="1"/>
    <s v="technology/hardware"/>
    <n v="304.18799999999999"/>
    <n v="143.21468926553672"/>
    <x v="2"/>
    <s v="hardware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5T20:58:38"/>
    <d v="2014-03-26T20:58:38"/>
    <b v="1"/>
    <n v="158"/>
    <b v="1"/>
    <s v="technology/hardware"/>
    <n v="178.67599999999999"/>
    <n v="282.71518987341773"/>
    <x v="2"/>
    <s v="hardware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1:58:00"/>
    <d v="2015-03-12T22:07:13"/>
    <b v="1"/>
    <n v="508"/>
    <b v="1"/>
    <s v="technology/hardware"/>
    <n v="386.81998717948721"/>
    <n v="593.93620078740162"/>
    <x v="2"/>
    <s v="hardware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8T20:00:00"/>
    <d v="2015-11-03T10:00:07"/>
    <b v="1"/>
    <n v="644"/>
    <b v="1"/>
    <s v="technology/hardware"/>
    <n v="211.03642500000004"/>
    <n v="262.15704968944101"/>
    <x v="2"/>
    <s v="hardware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15:45:19"/>
    <d v="2014-04-09T15:45:19"/>
    <b v="1"/>
    <n v="848"/>
    <b v="1"/>
    <s v="technology/hardware"/>
    <n v="131.66833333333335"/>
    <n v="46.580778301886795"/>
    <x v="2"/>
    <s v="hardware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1:02:33"/>
    <d v="2013-10-31T00:02:33"/>
    <b v="1"/>
    <n v="429"/>
    <b v="1"/>
    <s v="technology/hardware"/>
    <n v="300.47639999999996"/>
    <n v="70.041118881118877"/>
    <x v="2"/>
    <s v="hardware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3:00:00"/>
    <d v="2013-05-30T01:30:21"/>
    <b v="1"/>
    <n v="204"/>
    <b v="1"/>
    <s v="technology/hardware"/>
    <n v="420.51249999999999"/>
    <n v="164.90686274509804"/>
    <x v="2"/>
    <s v="hardware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1-30T23:59:00"/>
    <d v="2016-11-01T05:32:05"/>
    <b v="1"/>
    <n v="379"/>
    <b v="1"/>
    <s v="technology/hardware"/>
    <n v="136.21680000000001"/>
    <n v="449.26385224274406"/>
    <x v="2"/>
    <s v="hardware"/>
    <x v="2"/>
    <x v="4"/>
  </r>
  <r>
    <n v="2040"/>
    <s v="Programmable Capacitor"/>
    <s v="4.29 Billion+ Capacitor Combinations._x000a_No Coding Required."/>
    <n v="3000"/>
    <n v="7445.14"/>
    <x v="0"/>
    <s v="US"/>
    <s v="USD"/>
    <d v="2013-11-15T18:15:03"/>
    <d v="2013-10-31T17:15:03"/>
    <b v="1"/>
    <n v="271"/>
    <b v="1"/>
    <s v="technology/hardware"/>
    <n v="248.17133333333334"/>
    <n v="27.472841328413285"/>
    <x v="2"/>
    <s v="hardware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08:37:07"/>
    <d v="2016-10-11T07:37:07"/>
    <b v="0"/>
    <n v="120"/>
    <b v="1"/>
    <s v="technology/hardware"/>
    <n v="181.86315789473684"/>
    <n v="143.97499999999999"/>
    <x v="2"/>
    <s v="hardware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1:59:34"/>
    <d v="2015-11-23T11:59:34"/>
    <b v="0"/>
    <n v="140"/>
    <b v="1"/>
    <s v="technology/hardware"/>
    <n v="123.53"/>
    <n v="88.23571428571428"/>
    <x v="2"/>
    <s v="hardware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0T23:59:00"/>
    <d v="2016-10-17T23:14:37"/>
    <b v="0"/>
    <n v="193"/>
    <b v="1"/>
    <s v="technology/hardware"/>
    <n v="506.20938628158842"/>
    <n v="36.326424870466319"/>
    <x v="2"/>
    <s v="hardware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1:25:14"/>
    <d v="2015-05-14T11:25:14"/>
    <b v="0"/>
    <n v="180"/>
    <b v="1"/>
    <s v="technology/hardware"/>
    <n v="108.21333333333334"/>
    <n v="90.177777777777777"/>
    <x v="2"/>
    <s v="hardware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8T21:07:27"/>
    <d v="2012-06-08T21:07:27"/>
    <b v="0"/>
    <n v="263"/>
    <b v="1"/>
    <s v="technology/hardware"/>
    <n v="819.18387755102037"/>
    <n v="152.62361216730039"/>
    <x v="2"/>
    <s v="hardware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2T23:07:24"/>
    <d v="2013-04-22T23:07:24"/>
    <b v="0"/>
    <n v="217"/>
    <b v="1"/>
    <s v="technology/hardware"/>
    <n v="121.10000000000001"/>
    <n v="55.806451612903224"/>
    <x v="2"/>
    <s v="hardware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6T19:00:00"/>
    <d v="2015-03-18T16:41:10"/>
    <b v="0"/>
    <n v="443"/>
    <b v="1"/>
    <s v="technology/hardware"/>
    <n v="102.99897959183673"/>
    <n v="227.85327313769753"/>
    <x v="2"/>
    <s v="hardware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0:38:11"/>
    <d v="2013-04-23T10:38:11"/>
    <b v="0"/>
    <n v="1373"/>
    <b v="1"/>
    <s v="technology/hardware"/>
    <n v="148.33229411764705"/>
    <n v="91.82989803350327"/>
    <x v="2"/>
    <s v="hardware"/>
    <x v="4"/>
    <x v="6"/>
  </r>
  <r>
    <n v="2049"/>
    <s v="LOCK8 - the World's First Smart Bike Lock"/>
    <s v="Keyless. Alarm secured. GPS tracking."/>
    <n v="50000"/>
    <n v="60095.35"/>
    <x v="0"/>
    <s v="GB"/>
    <s v="GBP"/>
    <d v="2013-12-02T17:59:00"/>
    <d v="2013-10-28T07:39:23"/>
    <b v="0"/>
    <n v="742"/>
    <b v="1"/>
    <s v="technology/hardware"/>
    <n v="120.19070000000001"/>
    <n v="80.991037735849048"/>
    <x v="2"/>
    <s v="hardware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0T20:42:58"/>
    <d v="2015-04-20T20:42:58"/>
    <b v="0"/>
    <n v="170"/>
    <b v="1"/>
    <s v="technology/hardware"/>
    <n v="473.27000000000004"/>
    <n v="278.39411764705881"/>
    <x v="2"/>
    <s v="hardware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5T19:32:17"/>
    <d v="2013-11-25T19:32:17"/>
    <b v="0"/>
    <n v="242"/>
    <b v="1"/>
    <s v="technology/hardware"/>
    <n v="130.36250000000001"/>
    <n v="43.095041322314053"/>
    <x v="2"/>
    <s v="hardware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19T21:00:53"/>
    <d v="2016-01-05T21:00:53"/>
    <b v="0"/>
    <n v="541"/>
    <b v="1"/>
    <s v="technology/hardware"/>
    <n v="353.048"/>
    <n v="326.29205175600737"/>
    <x v="2"/>
    <s v="hardware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0:49:11"/>
    <d v="2015-10-26T09:49:11"/>
    <b v="0"/>
    <n v="121"/>
    <b v="1"/>
    <s v="technology/hardware"/>
    <n v="101.02"/>
    <n v="41.743801652892564"/>
    <x v="2"/>
    <s v="hardware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07:30:10"/>
    <d v="2014-04-02T07:30:10"/>
    <b v="0"/>
    <n v="621"/>
    <b v="1"/>
    <s v="technology/hardware"/>
    <n v="113.59142857142857"/>
    <n v="64.020933977455712"/>
    <x v="2"/>
    <s v="hardware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2T23:00:00"/>
    <d v="2014-11-03T11:10:43"/>
    <b v="0"/>
    <n v="101"/>
    <b v="1"/>
    <s v="technology/hardware"/>
    <n v="167.41666666666666"/>
    <n v="99.455445544554451"/>
    <x v="2"/>
    <s v="hardware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3:15:42"/>
    <d v="2013-03-18T13:15:42"/>
    <b v="0"/>
    <n v="554"/>
    <b v="1"/>
    <s v="technology/hardware"/>
    <n v="153.452"/>
    <n v="138.49458483754512"/>
    <x v="2"/>
    <s v="hardware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06:52:12"/>
    <d v="2016-01-27T06:52:12"/>
    <b v="0"/>
    <n v="666"/>
    <b v="1"/>
    <s v="technology/hardware"/>
    <n v="202.23220000000001"/>
    <n v="45.547792792792798"/>
    <x v="2"/>
    <s v="hardware"/>
    <x v="2"/>
    <x v="1"/>
  </r>
  <r>
    <n v="2058"/>
    <s v="Raspberry Pi Debug Clip"/>
    <s v="Making using the serial terminal on the Raspberry Pi as easy as Pi!"/>
    <n v="2560"/>
    <n v="4308"/>
    <x v="0"/>
    <s v="GB"/>
    <s v="GBP"/>
    <d v="2015-03-02T15:00:00"/>
    <d v="2015-01-22T03:53:50"/>
    <b v="0"/>
    <n v="410"/>
    <b v="1"/>
    <s v="technology/hardware"/>
    <n v="168.28125"/>
    <n v="10.507317073170732"/>
    <x v="2"/>
    <s v="hardware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16:59:00"/>
    <d v="2015-12-23T09:27:34"/>
    <b v="0"/>
    <n v="375"/>
    <b v="1"/>
    <s v="technology/hardware"/>
    <n v="143.45666666666668"/>
    <n v="114.76533333333333"/>
    <x v="2"/>
    <s v="hardware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0:25:50"/>
    <d v="2014-05-24T10:25:50"/>
    <b v="0"/>
    <n v="1364"/>
    <b v="1"/>
    <s v="technology/hardware"/>
    <n v="196.4"/>
    <n v="35.997067448680355"/>
    <x v="2"/>
    <s v="hardware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3:20:54"/>
    <d v="2016-12-01T13:20:54"/>
    <b v="0"/>
    <n v="35"/>
    <b v="1"/>
    <s v="technology/hardware"/>
    <n v="107.91999999999999"/>
    <n v="154.17142857142858"/>
    <x v="2"/>
    <s v="hardware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3:11:38"/>
    <d v="2016-02-23T04:11:38"/>
    <b v="0"/>
    <n v="203"/>
    <b v="1"/>
    <s v="technology/hardware"/>
    <n v="114.97699999999999"/>
    <n v="566.38916256157631"/>
    <x v="2"/>
    <s v="hardware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2:35:01"/>
    <d v="2016-04-12T12:35:01"/>
    <b v="0"/>
    <n v="49"/>
    <b v="1"/>
    <s v="technology/hardware"/>
    <n v="148.04999999999998"/>
    <n v="120.85714285714286"/>
    <x v="2"/>
    <s v="hardware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07:00:00"/>
    <d v="2013-04-25T03:45:23"/>
    <b v="0"/>
    <n v="5812"/>
    <b v="1"/>
    <s v="technology/hardware"/>
    <n v="191.16676082790633"/>
    <n v="86.163845492085343"/>
    <x v="2"/>
    <s v="hardware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3:00:29"/>
    <d v="2013-11-25T03:00:29"/>
    <b v="0"/>
    <n v="1556"/>
    <b v="1"/>
    <s v="technology/hardware"/>
    <n v="199.215125"/>
    <n v="51.212114395886893"/>
    <x v="2"/>
    <s v="hardware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3:31:23"/>
    <d v="2014-07-24T13:31:23"/>
    <b v="0"/>
    <n v="65"/>
    <b v="1"/>
    <s v="technology/hardware"/>
    <n v="218.6"/>
    <n v="67.261538461538464"/>
    <x v="2"/>
    <s v="hardware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15:29:36"/>
    <d v="2015-04-21T15:29:36"/>
    <b v="0"/>
    <n v="10"/>
    <b v="1"/>
    <s v="technology/hardware"/>
    <n v="126.86868686868686"/>
    <n v="62.8"/>
    <x v="2"/>
    <s v="hardware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15:11:55"/>
    <d v="2016-09-20T15:11:55"/>
    <b v="0"/>
    <n v="76"/>
    <b v="1"/>
    <s v="technology/hardware"/>
    <n v="105.22388000000001"/>
    <n v="346.13118421052633"/>
    <x v="2"/>
    <s v="hardware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18:19:51"/>
    <d v="2015-12-02T18:19:51"/>
    <b v="0"/>
    <n v="263"/>
    <b v="1"/>
    <s v="technology/hardware"/>
    <n v="128.40666000000002"/>
    <n v="244.11912547528519"/>
    <x v="2"/>
    <s v="hardware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0:45:23"/>
    <d v="2016-05-29T10:45:23"/>
    <b v="0"/>
    <n v="1530"/>
    <b v="1"/>
    <s v="technology/hardware"/>
    <n v="317.3272"/>
    <n v="259.25424836601309"/>
    <x v="2"/>
    <s v="hardware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1:41:24"/>
    <d v="2016-08-18T01:41:24"/>
    <b v="0"/>
    <n v="278"/>
    <b v="1"/>
    <s v="technology/hardware"/>
    <n v="280.73"/>
    <n v="201.96402877697841"/>
    <x v="2"/>
    <s v="hardware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08:57:12"/>
    <d v="2016-04-07T08:57:12"/>
    <b v="0"/>
    <n v="350"/>
    <b v="1"/>
    <s v="technology/hardware"/>
    <n v="110.73146853146854"/>
    <n v="226.20857142857142"/>
    <x v="2"/>
    <s v="hardware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1:01:58"/>
    <d v="2015-03-24T11:01:58"/>
    <b v="0"/>
    <n v="470"/>
    <b v="1"/>
    <s v="technology/hardware"/>
    <n v="152.60429999999999"/>
    <n v="324.69"/>
    <x v="2"/>
    <s v="hardware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4:49:42"/>
    <d v="2016-04-06T14:49:42"/>
    <b v="0"/>
    <n v="3"/>
    <b v="1"/>
    <s v="technology/hardware"/>
    <n v="102.49999999999999"/>
    <n v="205"/>
    <x v="2"/>
    <s v="hardware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1:21:28"/>
    <d v="2013-06-25T11:21:28"/>
    <b v="0"/>
    <n v="8200"/>
    <b v="1"/>
    <s v="technology/hardware"/>
    <n v="1678.3738373837384"/>
    <n v="20.465926829268295"/>
    <x v="2"/>
    <s v="hardware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16:08:09"/>
    <d v="2014-06-13T16:08:09"/>
    <b v="0"/>
    <n v="8359"/>
    <b v="1"/>
    <s v="technology/hardware"/>
    <n v="543.349156424581"/>
    <n v="116.35303146309367"/>
    <x v="2"/>
    <s v="hardware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16:00:00"/>
    <d v="2015-04-08T20:01:16"/>
    <b v="0"/>
    <n v="188"/>
    <b v="1"/>
    <s v="technology/hardware"/>
    <n v="115.50800000000001"/>
    <n v="307.20212765957444"/>
    <x v="2"/>
    <s v="hardware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3:30:57"/>
    <d v="2016-11-18T13:30:57"/>
    <b v="0"/>
    <n v="48"/>
    <b v="1"/>
    <s v="technology/hardware"/>
    <n v="131.20499999999998"/>
    <n v="546.6875"/>
    <x v="2"/>
    <s v="hardware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4:00:00"/>
    <d v="2015-05-26T12:03:13"/>
    <b v="0"/>
    <n v="607"/>
    <b v="1"/>
    <s v="technology/hardware"/>
    <n v="288.17"/>
    <n v="47.474464579901152"/>
    <x v="2"/>
    <s v="hardware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18:58:20"/>
    <d v="2015-10-12T17:58:20"/>
    <b v="0"/>
    <n v="50"/>
    <b v="1"/>
    <s v="technology/hardware"/>
    <n v="507.8"/>
    <n v="101.56"/>
    <x v="2"/>
    <s v="hardware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5T23:59:00"/>
    <d v="2012-04-04T22:45:55"/>
    <b v="0"/>
    <n v="55"/>
    <b v="1"/>
    <s v="music/indie rock"/>
    <n v="114.57142857142857"/>
    <n v="72.909090909090907"/>
    <x v="4"/>
    <s v="indie rock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3T22:53:16"/>
    <d v="2011-09-24T21:53:16"/>
    <b v="0"/>
    <n v="38"/>
    <b v="1"/>
    <s v="music/indie rock"/>
    <n v="110.73333333333333"/>
    <n v="43.710526315789473"/>
    <x v="4"/>
    <s v="indie rock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2:19:55"/>
    <d v="2012-05-05T12:19:55"/>
    <b v="0"/>
    <n v="25"/>
    <b v="1"/>
    <s v="music/indie rock"/>
    <n v="113.33333333333333"/>
    <n v="34"/>
    <x v="4"/>
    <s v="indie rock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1:59:00"/>
    <d v="2014-04-02T14:59:42"/>
    <b v="0"/>
    <n v="46"/>
    <b v="1"/>
    <s v="music/indie rock"/>
    <n v="108.33333333333333"/>
    <n v="70.652173913043484"/>
    <x v="4"/>
    <s v="indie rock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15:03:07"/>
    <d v="2012-06-15T15:03:07"/>
    <b v="0"/>
    <n v="83"/>
    <b v="1"/>
    <s v="music/indie rock"/>
    <n v="123.53333333333335"/>
    <n v="89.301204819277103"/>
    <x v="4"/>
    <s v="indie rock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3T23:59:00"/>
    <d v="2011-11-13T11:05:32"/>
    <b v="0"/>
    <n v="35"/>
    <b v="1"/>
    <s v="music/indie rock"/>
    <n v="100.69999999999999"/>
    <n v="115.08571428571429"/>
    <x v="4"/>
    <s v="indie rock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7T23:54:18"/>
    <d v="2011-08-08T23:54:18"/>
    <b v="0"/>
    <n v="25"/>
    <b v="1"/>
    <s v="music/indie rock"/>
    <n v="103.53333333333335"/>
    <n v="62.12"/>
    <x v="4"/>
    <s v="indie rock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0T22:59:00"/>
    <d v="2010-08-05T12:09:12"/>
    <b v="0"/>
    <n v="75"/>
    <b v="1"/>
    <s v="music/indie rock"/>
    <n v="115.51066666666668"/>
    <n v="46.204266666666669"/>
    <x v="4"/>
    <s v="indie rock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d v="2013-08-01T20:49:54"/>
    <d v="2013-06-27T20:49:54"/>
    <b v="0"/>
    <n v="62"/>
    <b v="1"/>
    <s v="music/indie rock"/>
    <n v="120.4004"/>
    <n v="48.54854838709678"/>
    <x v="4"/>
    <s v="indie rock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4:09:15"/>
    <d v="2013-01-25T04:09:15"/>
    <b v="0"/>
    <n v="160"/>
    <b v="1"/>
    <s v="music/indie rock"/>
    <n v="115.040375"/>
    <n v="57.520187499999999"/>
    <x v="4"/>
    <s v="indie rock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15:00:00"/>
    <d v="2011-01-12T02:44:38"/>
    <b v="0"/>
    <n v="246"/>
    <b v="1"/>
    <s v="music/indie rock"/>
    <n v="120.46777777777777"/>
    <n v="88.147154471544724"/>
    <x v="4"/>
    <s v="indie rock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1:58:52"/>
    <d v="2011-08-08T11:58:52"/>
    <b v="0"/>
    <n v="55"/>
    <b v="1"/>
    <s v="music/indie rock"/>
    <n v="101.28333333333333"/>
    <n v="110.49090909090908"/>
    <x v="4"/>
    <s v="indie rock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16:30:32"/>
    <d v="2012-10-23T15:30:32"/>
    <b v="0"/>
    <n v="23"/>
    <b v="1"/>
    <s v="music/indie rock"/>
    <n v="102.46666666666667"/>
    <n v="66.826086956521735"/>
    <x v="4"/>
    <s v="indie rock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4T22:00:00"/>
    <d v="2012-01-30T19:28:50"/>
    <b v="0"/>
    <n v="72"/>
    <b v="1"/>
    <s v="music/indie rock"/>
    <n v="120.54285714285714"/>
    <n v="58.597222222222221"/>
    <x v="4"/>
    <s v="indie rock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2:36:13"/>
    <d v="2011-08-03T12:36:13"/>
    <b v="0"/>
    <n v="22"/>
    <b v="1"/>
    <s v="music/indie rock"/>
    <n v="100"/>
    <n v="113.63636363636364"/>
    <x v="4"/>
    <s v="indie rock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5T22:59:00"/>
    <d v="2012-10-10T13:12:15"/>
    <b v="0"/>
    <n v="14"/>
    <b v="1"/>
    <s v="music/indie rock"/>
    <n v="101.66666666666666"/>
    <n v="43.571428571428569"/>
    <x v="4"/>
    <s v="indie rock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0:02:15"/>
    <d v="2011-10-02T09:02:15"/>
    <b v="0"/>
    <n v="38"/>
    <b v="1"/>
    <s v="music/indie rock"/>
    <n v="100"/>
    <n v="78.94736842105263"/>
    <x v="4"/>
    <s v="indie rock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7T21:43:55"/>
    <d v="2012-02-06T21:43:55"/>
    <b v="0"/>
    <n v="32"/>
    <b v="1"/>
    <s v="music/indie rock"/>
    <n v="100.33333333333334"/>
    <n v="188.125"/>
    <x v="4"/>
    <s v="indie rock"/>
    <x v="5"/>
    <x v="2"/>
  </r>
  <r>
    <n v="2099"/>
    <s v="Roosevelt Died."/>
    <s v="Our tour van died, we need help!"/>
    <n v="3000"/>
    <n v="3971"/>
    <x v="0"/>
    <s v="US"/>
    <s v="USD"/>
    <d v="2015-07-01T22:40:00"/>
    <d v="2015-06-18T12:54:44"/>
    <b v="0"/>
    <n v="63"/>
    <b v="1"/>
    <s v="music/indie rock"/>
    <n v="132.36666666666667"/>
    <n v="63.031746031746032"/>
    <x v="4"/>
    <s v="indie rock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29T22:59:00"/>
    <d v="2012-06-14T15:02:21"/>
    <b v="0"/>
    <n v="27"/>
    <b v="1"/>
    <s v="music/indie rock"/>
    <n v="136.66666666666666"/>
    <n v="30.37037037037037"/>
    <x v="4"/>
    <s v="indie rock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2T22:35:14"/>
    <d v="2011-12-14T22:35:14"/>
    <b v="0"/>
    <n v="44"/>
    <b v="1"/>
    <s v="music/indie rock"/>
    <n v="113.25"/>
    <n v="51.477272727272727"/>
    <x v="4"/>
    <s v="indie rock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15:50:48"/>
    <d v="2011-04-05T15:50:48"/>
    <b v="0"/>
    <n v="38"/>
    <b v="1"/>
    <s v="music/indie rock"/>
    <n v="136"/>
    <n v="35.789473684210527"/>
    <x v="4"/>
    <s v="indie rock"/>
    <x v="6"/>
    <x v="6"/>
  </r>
  <r>
    <n v="2103"/>
    <s v="Matthew Moon's New Album"/>
    <s v="Indie rocker, Matthew Moon, has something to share with you..."/>
    <n v="7777"/>
    <n v="11364"/>
    <x v="0"/>
    <s v="US"/>
    <s v="USD"/>
    <d v="2012-11-09T14:07:07"/>
    <d v="2012-10-10T13:07:07"/>
    <b v="0"/>
    <n v="115"/>
    <b v="1"/>
    <s v="music/indie rock"/>
    <n v="146.12318374694613"/>
    <n v="98.817391304347822"/>
    <x v="4"/>
    <s v="indie rock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0T19:00:00"/>
    <d v="2013-04-29T20:47:14"/>
    <b v="0"/>
    <n v="37"/>
    <b v="1"/>
    <s v="music/indie rock"/>
    <n v="129.5"/>
    <n v="28"/>
    <x v="4"/>
    <s v="indie rock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0T23:00:00"/>
    <d v="2014-11-08T13:55:53"/>
    <b v="0"/>
    <n v="99"/>
    <b v="1"/>
    <s v="music/indie rock"/>
    <n v="254"/>
    <n v="51.313131313131315"/>
    <x v="4"/>
    <s v="indie rock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0:09:34"/>
    <d v="2012-12-27T00:09:34"/>
    <b v="0"/>
    <n v="44"/>
    <b v="1"/>
    <s v="music/indie rock"/>
    <n v="107.04545454545456"/>
    <n v="53.522727272727273"/>
    <x v="4"/>
    <s v="indie rock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3:03:13"/>
    <d v="2014-10-22T12:03:13"/>
    <b v="0"/>
    <n v="58"/>
    <b v="1"/>
    <s v="music/indie rock"/>
    <n v="107.73299999999999"/>
    <n v="37.149310344827583"/>
    <x v="4"/>
    <s v="indie rock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09T22:55:00"/>
    <d v="2012-08-13T23:13:00"/>
    <b v="0"/>
    <n v="191"/>
    <b v="1"/>
    <s v="music/indie rock"/>
    <n v="107.31250000000001"/>
    <n v="89.895287958115176"/>
    <x v="4"/>
    <s v="indie rock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2:00:17"/>
    <d v="2015-06-05T12:00:17"/>
    <b v="0"/>
    <n v="40"/>
    <b v="1"/>
    <s v="music/indie rock"/>
    <n v="106.52500000000001"/>
    <n v="106.52500000000001"/>
    <x v="4"/>
    <s v="indie rock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7T23:59:00"/>
    <d v="2014-04-30T11:06:09"/>
    <b v="0"/>
    <n v="38"/>
    <b v="1"/>
    <s v="music/indie rock"/>
    <n v="100.35000000000001"/>
    <n v="52.815789473684212"/>
    <x v="4"/>
    <s v="indie rock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4T20:00:00"/>
    <d v="2011-06-08T23:43:45"/>
    <b v="0"/>
    <n v="39"/>
    <b v="1"/>
    <s v="music/indie rock"/>
    <n v="106.5"/>
    <n v="54.615384615384613"/>
    <x v="4"/>
    <s v="indie rock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17:16:33"/>
    <d v="2013-04-01T17:16:33"/>
    <b v="0"/>
    <n v="11"/>
    <b v="1"/>
    <s v="music/indie rock"/>
    <n v="100"/>
    <n v="27.272727272727273"/>
    <x v="4"/>
    <s v="indie rock"/>
    <x v="4"/>
    <x v="6"/>
  </r>
  <r>
    <n v="2113"/>
    <s v="Summer Underground // Honeycomb LP"/>
    <s v="Help us fund our second full-length album Honeycomb!"/>
    <n v="7000"/>
    <n v="7340"/>
    <x v="0"/>
    <s v="US"/>
    <s v="USD"/>
    <d v="2014-09-23T15:46:16"/>
    <d v="2014-08-19T15:46:16"/>
    <b v="0"/>
    <n v="107"/>
    <b v="1"/>
    <s v="music/indie rock"/>
    <n v="104.85714285714285"/>
    <n v="68.598130841121488"/>
    <x v="4"/>
    <s v="indie rock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8T23:59:00"/>
    <d v="2010-10-07T14:34:30"/>
    <b v="0"/>
    <n v="147"/>
    <b v="1"/>
    <s v="music/indie rock"/>
    <n v="104.69999999999999"/>
    <n v="35.612244897959187"/>
    <x v="4"/>
    <s v="indie rock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19T20:56:41"/>
    <d v="2011-01-20T20:56:41"/>
    <b v="0"/>
    <n v="36"/>
    <b v="1"/>
    <s v="music/indie rock"/>
    <n v="225.66666666666669"/>
    <n v="94.027777777777771"/>
    <x v="4"/>
    <s v="indie rock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3:40:03"/>
    <d v="2012-08-15T13:40:03"/>
    <b v="0"/>
    <n v="92"/>
    <b v="1"/>
    <s v="music/indie rock"/>
    <n v="100.90416666666667"/>
    <n v="526.45652173913038"/>
    <x v="4"/>
    <s v="indie rock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6T23:59:00"/>
    <d v="2015-10-12T20:25:49"/>
    <b v="0"/>
    <n v="35"/>
    <b v="1"/>
    <s v="music/indie rock"/>
    <n v="147.75"/>
    <n v="50.657142857142858"/>
    <x v="4"/>
    <s v="indie rock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d v="2011-07-24T15:08:56"/>
    <d v="2011-06-24T15:08:56"/>
    <b v="0"/>
    <n v="17"/>
    <b v="1"/>
    <s v="music/indie rock"/>
    <n v="134.61099999999999"/>
    <n v="79.182941176470578"/>
    <x v="4"/>
    <s v="indie rock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5T22:07:25"/>
    <d v="2012-07-16T22:07:25"/>
    <b v="0"/>
    <n v="22"/>
    <b v="1"/>
    <s v="music/indie rock"/>
    <n v="100.75"/>
    <n v="91.590909090909093"/>
    <x v="4"/>
    <s v="indie rock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d v="2014-01-01T18:08:56"/>
    <d v="2013-11-13T18:08:56"/>
    <b v="0"/>
    <n v="69"/>
    <b v="1"/>
    <s v="music/indie rock"/>
    <n v="100.880375"/>
    <n v="116.96275362318841"/>
    <x v="4"/>
    <s v="indie rock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2:49:08"/>
    <d v="2016-12-12T12:49:08"/>
    <b v="0"/>
    <n v="10"/>
    <b v="0"/>
    <s v="games/video games"/>
    <n v="0.56800000000000006"/>
    <n v="28.4"/>
    <x v="6"/>
    <s v="video games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2:12:49"/>
    <d v="2016-12-08T02:12:49"/>
    <b v="0"/>
    <n v="3"/>
    <b v="0"/>
    <s v="games/video games"/>
    <n v="0.38750000000000001"/>
    <n v="103.33333333333333"/>
    <x v="6"/>
    <s v="video games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1:59:00"/>
    <d v="2010-01-20T05:11:47"/>
    <b v="0"/>
    <n v="5"/>
    <b v="0"/>
    <s v="games/video games"/>
    <n v="10"/>
    <n v="10"/>
    <x v="6"/>
    <s v="video games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0:00:00"/>
    <d v="2010-10-12T19:40:35"/>
    <b v="0"/>
    <n v="5"/>
    <b v="0"/>
    <s v="games/video games"/>
    <n v="10.454545454545453"/>
    <n v="23"/>
    <x v="6"/>
    <s v="video games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4T19:33:53"/>
    <d v="2015-07-05T19:33:53"/>
    <b v="0"/>
    <n v="27"/>
    <b v="0"/>
    <s v="games/video games"/>
    <n v="1.4200000000000002"/>
    <n v="31.555555555555557"/>
    <x v="6"/>
    <s v="video games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18:21:27"/>
    <d v="2014-11-08T18:21:27"/>
    <b v="0"/>
    <n v="2"/>
    <b v="0"/>
    <s v="games/video games"/>
    <n v="0.05"/>
    <n v="5"/>
    <x v="6"/>
    <s v="video games"/>
    <x v="3"/>
    <x v="4"/>
  </r>
  <r>
    <n v="2127"/>
    <s v="Three Monkeys - Part 1: Into the Abyss"/>
    <s v="Three Monkeys is an audio adventure game for PC."/>
    <n v="28000"/>
    <n v="8076"/>
    <x v="2"/>
    <s v="GB"/>
    <s v="GBP"/>
    <d v="2015-03-12T06:07:43"/>
    <d v="2015-02-10T07:07:43"/>
    <b v="0"/>
    <n v="236"/>
    <b v="0"/>
    <s v="games/video games"/>
    <n v="28.842857142857142"/>
    <n v="34.220338983050844"/>
    <x v="6"/>
    <s v="video games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3:32:49"/>
    <d v="2014-07-23T13:32:49"/>
    <b v="0"/>
    <n v="1"/>
    <b v="0"/>
    <s v="games/video games"/>
    <n v="0.16666666666666669"/>
    <n v="25"/>
    <x v="6"/>
    <s v="video games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09T19:35:00"/>
    <d v="2016-02-08T19:35:00"/>
    <b v="0"/>
    <n v="12"/>
    <b v="0"/>
    <s v="games/video games"/>
    <n v="11.799999999999999"/>
    <n v="19.666666666666668"/>
    <x v="6"/>
    <s v="video games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d v="2014-08-15T21:04:23"/>
    <d v="2014-07-11T21:04:23"/>
    <b v="0"/>
    <n v="4"/>
    <b v="0"/>
    <s v="games/video games"/>
    <n v="0.20238095238095236"/>
    <n v="21.25"/>
    <x v="6"/>
    <s v="video games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1T23:58:11"/>
    <d v="2015-06-11T23:58:11"/>
    <b v="0"/>
    <n v="3"/>
    <b v="0"/>
    <s v="games/video games"/>
    <n v="5"/>
    <n v="8.3333333333333339"/>
    <x v="6"/>
    <s v="video games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06:41:32"/>
    <d v="2014-01-04T06:41:32"/>
    <b v="0"/>
    <n v="99"/>
    <b v="0"/>
    <s v="games/video games"/>
    <n v="2.1129899999999995"/>
    <n v="21.34333333333333"/>
    <x v="6"/>
    <s v="video games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1:59:00"/>
    <d v="2011-03-16T21:19:59"/>
    <b v="0"/>
    <n v="3"/>
    <b v="0"/>
    <s v="games/video games"/>
    <n v="1.6"/>
    <n v="5.333333333333333"/>
    <x v="6"/>
    <s v="video games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16:16:31"/>
    <d v="2013-03-28T16:16:31"/>
    <b v="0"/>
    <n v="3"/>
    <b v="0"/>
    <s v="games/video games"/>
    <n v="1.7333333333333332"/>
    <n v="34.666666666666664"/>
    <x v="6"/>
    <s v="video games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18:07:13"/>
    <d v="2012-09-04T18:07:13"/>
    <b v="0"/>
    <n v="22"/>
    <b v="0"/>
    <s v="games/video games"/>
    <n v="9.56"/>
    <n v="21.727272727272727"/>
    <x v="6"/>
    <s v="video games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07:13:06"/>
    <d v="2013-09-19T07:13:06"/>
    <b v="0"/>
    <n v="4"/>
    <b v="0"/>
    <s v="games/video games"/>
    <n v="5.9612499999999999E-2"/>
    <n v="11.922499999999999"/>
    <x v="6"/>
    <s v="video games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3:30:29"/>
    <d v="2014-11-05T13:30:29"/>
    <b v="0"/>
    <n v="534"/>
    <b v="0"/>
    <s v="games/video games"/>
    <n v="28.405999999999999"/>
    <n v="26.59737827715356"/>
    <x v="6"/>
    <s v="video games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8T20:18:59"/>
    <d v="2013-10-09T19:18:59"/>
    <b v="0"/>
    <n v="12"/>
    <b v="0"/>
    <s v="games/video games"/>
    <n v="12.8"/>
    <n v="10.666666666666666"/>
    <x v="6"/>
    <s v="video games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3:00:08"/>
    <d v="2016-10-04T13:00:08"/>
    <b v="0"/>
    <n v="56"/>
    <b v="0"/>
    <s v="games/video games"/>
    <n v="5.42"/>
    <n v="29.035714285714285"/>
    <x v="6"/>
    <s v="video games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15:00:24"/>
    <d v="2012-12-12T15:00:24"/>
    <b v="0"/>
    <n v="11"/>
    <b v="0"/>
    <s v="games/video games"/>
    <n v="0.11199999999999999"/>
    <n v="50.909090909090907"/>
    <x v="6"/>
    <s v="video games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1:39:19"/>
    <d v="2014-10-15T00:39:19"/>
    <b v="0"/>
    <n v="0"/>
    <b v="0"/>
    <s v="games/video games"/>
    <n v="0"/>
    <e v="#DIV/0!"/>
    <x v="6"/>
    <s v="video games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1:50:10"/>
    <d v="2015-12-02T11:50:10"/>
    <b v="0"/>
    <n v="12"/>
    <b v="0"/>
    <s v="games/video games"/>
    <n v="5.7238095238095239"/>
    <n v="50.083333333333336"/>
    <x v="6"/>
    <s v="video games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4:00:00"/>
    <d v="2010-06-03T16:16:52"/>
    <b v="0"/>
    <n v="5"/>
    <b v="0"/>
    <s v="games/video games"/>
    <n v="11.25"/>
    <n v="45"/>
    <x v="6"/>
    <s v="video games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d v="2013-09-14T08:07:20"/>
    <d v="2013-08-13T08:07:20"/>
    <b v="0"/>
    <n v="24"/>
    <b v="0"/>
    <s v="games/video games"/>
    <n v="1.7098591549295776"/>
    <n v="25.291666666666668"/>
    <x v="6"/>
    <s v="video games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1:41:54"/>
    <d v="2013-10-28T00:41:54"/>
    <b v="0"/>
    <n v="89"/>
    <b v="0"/>
    <s v="games/video games"/>
    <n v="30.433333333333334"/>
    <n v="51.292134831460672"/>
    <x v="6"/>
    <s v="video games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1:18:30"/>
    <d v="2016-01-28T11:18:30"/>
    <b v="0"/>
    <n v="1"/>
    <b v="0"/>
    <s v="games/video games"/>
    <n v="0.02"/>
    <n v="1"/>
    <x v="6"/>
    <s v="video games"/>
    <x v="2"/>
    <x v="1"/>
  </r>
  <r>
    <n v="2147"/>
    <s v="Johnny Rocketfingers 3"/>
    <s v="A Point and Click Adventure on Steroids."/>
    <n v="390000"/>
    <n v="2716"/>
    <x v="2"/>
    <s v="US"/>
    <s v="USD"/>
    <d v="2014-11-16T03:05:48"/>
    <d v="2014-10-15T02:05:48"/>
    <b v="0"/>
    <n v="55"/>
    <b v="0"/>
    <s v="games/video games"/>
    <n v="0.69641025641025645"/>
    <n v="49.381818181818183"/>
    <x v="6"/>
    <s v="video games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1:36:22"/>
    <d v="2015-03-03T12:36:22"/>
    <b v="0"/>
    <n v="2"/>
    <b v="0"/>
    <s v="games/video games"/>
    <n v="2"/>
    <n v="1"/>
    <x v="6"/>
    <s v="video games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0T19:00:00"/>
    <d v="2010-06-25T19:35:56"/>
    <b v="0"/>
    <n v="0"/>
    <b v="0"/>
    <s v="games/video games"/>
    <n v="0"/>
    <e v="#DIV/0!"/>
    <x v="6"/>
    <s v="video games"/>
    <x v="7"/>
    <x v="0"/>
  </r>
  <r>
    <n v="2150"/>
    <s v="The Unknown Door"/>
    <s v="A pixel styled open world detective game."/>
    <n v="50000"/>
    <n v="405"/>
    <x v="2"/>
    <s v="NO"/>
    <s v="NOK"/>
    <d v="2016-07-13T01:49:59"/>
    <d v="2016-06-13T01:49:59"/>
    <b v="0"/>
    <n v="4"/>
    <b v="0"/>
    <s v="games/video games"/>
    <n v="0.80999999999999994"/>
    <n v="101.25"/>
    <x v="6"/>
    <s v="video games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15:20:14"/>
    <d v="2016-05-30T15:20:14"/>
    <b v="0"/>
    <n v="6"/>
    <b v="0"/>
    <s v="games/video games"/>
    <n v="0.26222222222222225"/>
    <n v="19.666666666666668"/>
    <x v="6"/>
    <s v="video games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3:58:29"/>
    <d v="2014-02-13T14:58:29"/>
    <b v="0"/>
    <n v="4"/>
    <b v="0"/>
    <s v="games/video games"/>
    <n v="0.16666666666666669"/>
    <n v="12.5"/>
    <x v="6"/>
    <s v="video games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2:59:00"/>
    <d v="2014-12-01T16:51:58"/>
    <b v="0"/>
    <n v="4"/>
    <b v="0"/>
    <s v="games/video games"/>
    <n v="9.124454880912446E-3"/>
    <n v="8.5"/>
    <x v="6"/>
    <s v="video games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0:10:27"/>
    <d v="2014-01-08T10:10:27"/>
    <b v="0"/>
    <n v="2"/>
    <b v="0"/>
    <s v="games/video games"/>
    <n v="0.8"/>
    <n v="1"/>
    <x v="6"/>
    <s v="video games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1:56:25"/>
    <d v="2016-03-01T12:56:25"/>
    <b v="0"/>
    <n v="5"/>
    <b v="0"/>
    <s v="games/video games"/>
    <n v="2.2999999999999998"/>
    <n v="23"/>
    <x v="6"/>
    <s v="video games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15:30:06"/>
    <d v="2013-08-02T15:30:06"/>
    <b v="0"/>
    <n v="83"/>
    <b v="0"/>
    <s v="games/video games"/>
    <n v="2.6660714285714282"/>
    <n v="17.987951807228917"/>
    <x v="6"/>
    <s v="video games"/>
    <x v="4"/>
    <x v="10"/>
  </r>
  <r>
    <n v="2157"/>
    <s v="Nin"/>
    <s v="Gamers and 90's fans unite in this small tale of epic proportions!"/>
    <n v="75000"/>
    <n v="21144"/>
    <x v="2"/>
    <s v="US"/>
    <s v="USD"/>
    <d v="2016-12-23T02:59:00"/>
    <d v="2016-11-20T18:33:03"/>
    <b v="0"/>
    <n v="57"/>
    <b v="0"/>
    <s v="games/video games"/>
    <n v="28.192"/>
    <n v="370.94736842105266"/>
    <x v="6"/>
    <s v="video games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15:29:34"/>
    <d v="2012-12-21T15:29:34"/>
    <b v="0"/>
    <n v="311"/>
    <b v="0"/>
    <s v="games/video games"/>
    <n v="6.5900366666666672"/>
    <n v="63.569485530546629"/>
    <x v="6"/>
    <s v="video games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2:32:54"/>
    <d v="2011-06-16T12:32:54"/>
    <b v="0"/>
    <n v="2"/>
    <b v="0"/>
    <s v="games/video games"/>
    <n v="0.72222222222222221"/>
    <n v="13"/>
    <x v="6"/>
    <s v="video games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2:05:05"/>
    <d v="2012-04-19T12:05:05"/>
    <b v="0"/>
    <n v="16"/>
    <b v="0"/>
    <s v="games/video games"/>
    <n v="0.85000000000000009"/>
    <n v="5.3125"/>
    <x v="6"/>
    <s v="video games"/>
    <x v="5"/>
    <x v="6"/>
  </r>
  <r>
    <n v="2161"/>
    <s v="CallMeGhost DEBUT ALBUM preorder!"/>
    <s v="We're trying to fund hard copies of our debut album!"/>
    <n v="400"/>
    <n v="463"/>
    <x v="0"/>
    <s v="US"/>
    <s v="USD"/>
    <d v="2015-09-23T15:27:39"/>
    <d v="2015-08-24T15:27:39"/>
    <b v="0"/>
    <n v="13"/>
    <b v="1"/>
    <s v="music/rock"/>
    <n v="115.75"/>
    <n v="35.615384615384613"/>
    <x v="4"/>
    <s v="rock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3:23:11"/>
    <d v="2014-06-23T13:23:11"/>
    <b v="0"/>
    <n v="58"/>
    <b v="1"/>
    <s v="music/rock"/>
    <n v="112.26666666666667"/>
    <n v="87.103448275862064"/>
    <x v="4"/>
    <s v="rock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7T22:50:00"/>
    <d v="2015-04-17T16:35:20"/>
    <b v="0"/>
    <n v="44"/>
    <b v="1"/>
    <s v="music/rock"/>
    <n v="132.20000000000002"/>
    <n v="75.11363636363636"/>
    <x v="4"/>
    <s v="rock"/>
    <x v="0"/>
    <x v="6"/>
  </r>
  <r>
    <n v="2164"/>
    <s v="Rosaline debut record"/>
    <s v="South Florida roots country/rock outfit's long awaited debut record"/>
    <n v="5500"/>
    <n v="5645"/>
    <x v="0"/>
    <s v="US"/>
    <s v="USD"/>
    <d v="2016-06-24T22:59:00"/>
    <d v="2016-05-25T12:13:34"/>
    <b v="0"/>
    <n v="83"/>
    <b v="1"/>
    <s v="music/rock"/>
    <n v="102.63636363636364"/>
    <n v="68.01204819277109"/>
    <x v="4"/>
    <s v="rock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0:00:35"/>
    <d v="2016-03-09T11:00:35"/>
    <b v="0"/>
    <n v="117"/>
    <b v="1"/>
    <s v="music/rock"/>
    <n v="138.64000000000001"/>
    <n v="29.623931623931625"/>
    <x v="4"/>
    <s v="rock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16:06:58"/>
    <d v="2014-10-21T15:06:58"/>
    <b v="0"/>
    <n v="32"/>
    <b v="1"/>
    <s v="music/rock"/>
    <n v="146.6"/>
    <n v="91.625"/>
    <x v="4"/>
    <s v="rock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4T20:35:37"/>
    <d v="2012-08-31T20:35:37"/>
    <b v="0"/>
    <n v="8"/>
    <b v="1"/>
    <s v="music/rock"/>
    <n v="120"/>
    <n v="22.5"/>
    <x v="4"/>
    <s v="rock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0:00:00"/>
    <d v="2017-01-10T09:24:21"/>
    <b v="0"/>
    <n v="340"/>
    <b v="1"/>
    <s v="music/rock"/>
    <n v="121.5816111111111"/>
    <n v="64.366735294117646"/>
    <x v="4"/>
    <s v="rock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1:49:11"/>
    <d v="2017-02-27T11:49:11"/>
    <b v="0"/>
    <n v="7"/>
    <b v="1"/>
    <s v="music/rock"/>
    <n v="100"/>
    <n v="21.857142857142858"/>
    <x v="4"/>
    <s v="rock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3:00:22"/>
    <d v="2015-07-13T13:00:22"/>
    <b v="0"/>
    <n v="19"/>
    <b v="1"/>
    <s v="music/rock"/>
    <n v="180.85714285714286"/>
    <n v="33.315789473684212"/>
    <x v="4"/>
    <s v="rock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0:00:00"/>
    <d v="2015-05-17T17:58:15"/>
    <b v="0"/>
    <n v="47"/>
    <b v="1"/>
    <s v="music/rock"/>
    <n v="106.075"/>
    <n v="90.276595744680847"/>
    <x v="4"/>
    <s v="rock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08:55:20"/>
    <d v="2015-03-19T08:55:20"/>
    <b v="0"/>
    <n v="13"/>
    <b v="1"/>
    <s v="music/rock"/>
    <n v="100"/>
    <n v="76.92307692307692"/>
    <x v="4"/>
    <s v="rock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09T22:59:00"/>
    <d v="2013-08-09T11:37:23"/>
    <b v="0"/>
    <n v="90"/>
    <b v="1"/>
    <s v="music/rock"/>
    <n v="126.92857142857143"/>
    <n v="59.233333333333334"/>
    <x v="4"/>
    <s v="rock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08:01:47"/>
    <d v="2016-04-05T08:01:47"/>
    <b v="0"/>
    <n v="63"/>
    <b v="1"/>
    <s v="music/rock"/>
    <n v="102.97499999999999"/>
    <n v="65.38095238095238"/>
    <x v="4"/>
    <s v="rock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0T19:13:06"/>
    <d v="2016-07-13T19:13:06"/>
    <b v="0"/>
    <n v="26"/>
    <b v="1"/>
    <s v="music/rock"/>
    <n v="250"/>
    <n v="67.307692307692307"/>
    <x v="4"/>
    <s v="rock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0:11:49"/>
    <d v="2015-04-02T10:11:49"/>
    <b v="0"/>
    <n v="71"/>
    <b v="1"/>
    <s v="music/rock"/>
    <n v="126.02"/>
    <n v="88.74647887323944"/>
    <x v="4"/>
    <s v="rock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1:01:07"/>
    <d v="2016-05-12T01:01:07"/>
    <b v="0"/>
    <n v="38"/>
    <b v="1"/>
    <s v="music/rock"/>
    <n v="100.12"/>
    <n v="65.868421052631575"/>
    <x v="4"/>
    <s v="rock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0:16:37"/>
    <d v="2016-12-19T10:16:37"/>
    <b v="0"/>
    <n v="859"/>
    <b v="1"/>
    <s v="music/rock"/>
    <n v="138.64000000000001"/>
    <n v="40.349243306169967"/>
    <x v="4"/>
    <s v="rock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d v="2015-04-10T23:06:32"/>
    <d v="2015-03-11T23:06:32"/>
    <b v="0"/>
    <n v="21"/>
    <b v="1"/>
    <s v="music/rock"/>
    <n v="161.4"/>
    <n v="76.857142857142861"/>
    <x v="4"/>
    <s v="rock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2:04:28"/>
    <d v="2015-10-02T11:04:28"/>
    <b v="0"/>
    <n v="78"/>
    <b v="1"/>
    <s v="music/rock"/>
    <n v="107.18419999999999"/>
    <n v="68.707820512820518"/>
    <x v="4"/>
    <s v="rock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0T19:07:33"/>
    <d v="2017-02-06T19:07:33"/>
    <b v="0"/>
    <n v="53"/>
    <b v="1"/>
    <s v="games/tabletop games"/>
    <n v="153.1"/>
    <n v="57.773584905660378"/>
    <x v="6"/>
    <s v="tabletop games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16:37:05"/>
    <d v="2014-08-28T16:37:05"/>
    <b v="0"/>
    <n v="356"/>
    <b v="1"/>
    <s v="games/tabletop games"/>
    <n v="524.16666666666663"/>
    <n v="44.171348314606739"/>
    <x v="6"/>
    <s v="tabletop games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0:00:00"/>
    <d v="2017-01-10T03:46:17"/>
    <b v="0"/>
    <n v="279"/>
    <b v="1"/>
    <s v="games/tabletop games"/>
    <n v="489.27777777777777"/>
    <n v="31.566308243727597"/>
    <x v="6"/>
    <s v="tabletop games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1:00:00"/>
    <d v="2016-01-11T11:34:01"/>
    <b v="1"/>
    <n v="266"/>
    <b v="1"/>
    <s v="games/tabletop games"/>
    <n v="284.74"/>
    <n v="107.04511278195488"/>
    <x v="6"/>
    <s v="tabletop games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3:23:59"/>
    <d v="2013-02-14T03:23:59"/>
    <b v="0"/>
    <n v="623"/>
    <b v="1"/>
    <s v="games/tabletop games"/>
    <n v="1856.97"/>
    <n v="149.03451043338683"/>
    <x v="6"/>
    <s v="tabletop games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6T21:00:00"/>
    <d v="2016-08-01T09:45:43"/>
    <b v="0"/>
    <n v="392"/>
    <b v="1"/>
    <s v="games/tabletop games"/>
    <n v="109.67499999999998"/>
    <n v="55.956632653061227"/>
    <x v="6"/>
    <s v="tabletop games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2T22:59:00"/>
    <d v="2015-03-05T00:01:06"/>
    <b v="1"/>
    <n v="3562"/>
    <b v="1"/>
    <s v="games/tabletop games"/>
    <n v="1014.6425"/>
    <n v="56.970381807973048"/>
    <x v="6"/>
    <s v="tabletop games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2:00:00"/>
    <d v="2016-09-20T09:04:01"/>
    <b v="0"/>
    <n v="514"/>
    <b v="1"/>
    <s v="games/tabletop games"/>
    <n v="412.17692027666544"/>
    <n v="44.056420233463037"/>
    <x v="6"/>
    <s v="tabletop games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17:00:00"/>
    <d v="2016-04-07T13:55:00"/>
    <b v="0"/>
    <n v="88"/>
    <b v="1"/>
    <s v="games/tabletop games"/>
    <n v="503.25"/>
    <n v="68.625"/>
    <x v="6"/>
    <s v="tabletop games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1:59:00"/>
    <d v="2016-02-17T10:00:04"/>
    <b v="0"/>
    <n v="537"/>
    <b v="1"/>
    <s v="games/tabletop games"/>
    <n v="184.61052631578946"/>
    <n v="65.318435754189949"/>
    <x v="6"/>
    <s v="tabletop games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15:00:27"/>
    <d v="2017-02-02T15:00:27"/>
    <b v="0"/>
    <n v="25"/>
    <b v="1"/>
    <s v="games/tabletop games"/>
    <n v="119.73333333333333"/>
    <n v="35.92"/>
    <x v="6"/>
    <s v="tabletop games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18:00:00"/>
    <d v="2016-11-17T15:25:44"/>
    <b v="0"/>
    <n v="3238"/>
    <b v="1"/>
    <s v="games/tabletop games"/>
    <n v="1081.2401666666667"/>
    <n v="40.070667078443485"/>
    <x v="6"/>
    <s v="tabletop games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0T23:59:00"/>
    <d v="2016-10-21T04:44:32"/>
    <b v="0"/>
    <n v="897"/>
    <b v="1"/>
    <s v="games/tabletop games"/>
    <n v="452.37333333333333"/>
    <n v="75.647714604236342"/>
    <x v="6"/>
    <s v="tabletop games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2:11:30"/>
    <d v="2016-02-25T13:11:30"/>
    <b v="0"/>
    <n v="878"/>
    <b v="1"/>
    <s v="games/tabletop games"/>
    <n v="537.37"/>
    <n v="61.203872437357631"/>
    <x v="6"/>
    <s v="tabletop games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d v="2015-08-11T13:31:40"/>
    <d v="2015-07-12T13:31:40"/>
    <b v="0"/>
    <n v="115"/>
    <b v="1"/>
    <s v="games/tabletop games"/>
    <n v="120.32608695652173"/>
    <n v="48.130434782608695"/>
    <x v="6"/>
    <s v="tabletop games"/>
    <x v="0"/>
    <x v="3"/>
  </r>
  <r>
    <n v="2196"/>
    <s v="LACORSA Grand Prix Game (relaunch)"/>
    <s v="Race your friends in style with this classic Grand Prix game."/>
    <n v="14000"/>
    <n v="15937"/>
    <x v="0"/>
    <s v="US"/>
    <s v="USD"/>
    <d v="2016-12-02T02:00:00"/>
    <d v="2016-11-01T06:41:42"/>
    <b v="0"/>
    <n v="234"/>
    <b v="1"/>
    <s v="games/tabletop games"/>
    <n v="113.83571428571429"/>
    <n v="68.106837606837601"/>
    <x v="6"/>
    <s v="tabletop games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09:00:59"/>
    <d v="2015-01-29T09:00:59"/>
    <b v="0"/>
    <n v="4330"/>
    <b v="1"/>
    <s v="games/tabletop games"/>
    <n v="951.03109999999992"/>
    <n v="65.891300230946882"/>
    <x v="6"/>
    <s v="tabletop games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08:20:00"/>
    <d v="2015-10-15T07:20:00"/>
    <b v="0"/>
    <n v="651"/>
    <b v="1"/>
    <s v="games/tabletop games"/>
    <n v="132.89249999999998"/>
    <n v="81.654377880184327"/>
    <x v="6"/>
    <s v="tabletop games"/>
    <x v="0"/>
    <x v="9"/>
  </r>
  <r>
    <n v="2199"/>
    <s v="Decadolo. Flip it!"/>
    <s v="A new strategic board game designed to flip out your opponent."/>
    <n v="9000"/>
    <n v="13228"/>
    <x v="0"/>
    <s v="IE"/>
    <s v="EUR"/>
    <d v="2015-10-15T04:59:58"/>
    <d v="2015-09-15T04:59:58"/>
    <b v="1"/>
    <n v="251"/>
    <b v="1"/>
    <s v="games/tabletop games"/>
    <n v="146.97777777777779"/>
    <n v="52.701195219123505"/>
    <x v="6"/>
    <s v="tabletop games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5T22:00:00"/>
    <d v="2015-06-08T10:01:08"/>
    <b v="0"/>
    <n v="263"/>
    <b v="1"/>
    <s v="games/tabletop games"/>
    <n v="542.15"/>
    <n v="41.228136882129277"/>
    <x v="6"/>
    <s v="tabletop games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15:19:25"/>
    <d v="2013-01-02T15:19:25"/>
    <b v="0"/>
    <n v="28"/>
    <b v="1"/>
    <s v="music/electronic music"/>
    <n v="382.71818181818185"/>
    <n v="15.035357142857142"/>
    <x v="4"/>
    <s v="electronic music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15:22:48"/>
    <d v="2012-10-02T15:22:48"/>
    <b v="0"/>
    <n v="721"/>
    <b v="1"/>
    <s v="music/electronic music"/>
    <n v="704.18124999999998"/>
    <n v="39.066920943134534"/>
    <x v="4"/>
    <s v="electronic music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15:38:02"/>
    <d v="2015-08-25T15:38:02"/>
    <b v="0"/>
    <n v="50"/>
    <b v="1"/>
    <s v="music/electronic music"/>
    <n v="109.55"/>
    <n v="43.82"/>
    <x v="4"/>
    <s v="electronic music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2:28:39"/>
    <d v="2013-02-07T02:28:39"/>
    <b v="0"/>
    <n v="73"/>
    <b v="1"/>
    <s v="music/electronic music"/>
    <n v="132.86666666666667"/>
    <n v="27.301369863013697"/>
    <x v="4"/>
    <s v="electronic music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4:43:09"/>
    <d v="2012-05-02T14:43:09"/>
    <b v="0"/>
    <n v="27"/>
    <b v="1"/>
    <s v="music/electronic music"/>
    <n v="152"/>
    <n v="42.222222222222221"/>
    <x v="4"/>
    <s v="electronic music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1:10:24"/>
    <d v="2012-03-29T01:10:24"/>
    <b v="0"/>
    <n v="34"/>
    <b v="1"/>
    <s v="music/electronic music"/>
    <n v="102.72727272727273"/>
    <n v="33.235294117647058"/>
    <x v="4"/>
    <s v="electronic music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0:39:33"/>
    <d v="2013-10-16T23:39:33"/>
    <b v="0"/>
    <n v="7"/>
    <b v="1"/>
    <s v="music/electronic music"/>
    <n v="100"/>
    <n v="285.71428571428572"/>
    <x v="4"/>
    <s v="electronic music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6T23:00:00"/>
    <d v="2012-02-07T16:10:26"/>
    <b v="0"/>
    <n v="24"/>
    <b v="1"/>
    <s v="music/electronic music"/>
    <n v="101.6"/>
    <n v="42.333333333333336"/>
    <x v="4"/>
    <s v="electronic music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18:00:00"/>
    <d v="2014-04-03T06:30:44"/>
    <b v="0"/>
    <n v="15"/>
    <b v="1"/>
    <s v="music/electronic music"/>
    <n v="150.80000000000001"/>
    <n v="50.266666666666666"/>
    <x v="4"/>
    <s v="electronic music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2:36:00"/>
    <d v="2012-02-16T20:35:10"/>
    <b v="0"/>
    <n v="72"/>
    <b v="1"/>
    <s v="music/electronic music"/>
    <n v="111.425"/>
    <n v="61.902777777777779"/>
    <x v="4"/>
    <s v="electronic music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1:59:00"/>
    <d v="2014-03-18T13:50:25"/>
    <b v="0"/>
    <n v="120"/>
    <b v="1"/>
    <s v="music/electronic music"/>
    <n v="195.6"/>
    <n v="40.75"/>
    <x v="4"/>
    <s v="electronic music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3T20:00:00"/>
    <d v="2013-10-01T12:56:17"/>
    <b v="0"/>
    <n v="123"/>
    <b v="1"/>
    <s v="music/electronic music"/>
    <n v="114.38333333333333"/>
    <n v="55.796747967479675"/>
    <x v="4"/>
    <s v="electronic music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4:49:39"/>
    <d v="2015-04-15T14:49:39"/>
    <b v="0"/>
    <n v="1"/>
    <b v="1"/>
    <s v="music/electronic music"/>
    <n v="200"/>
    <n v="10"/>
    <x v="4"/>
    <s v="electronic music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4:00:48"/>
    <d v="2014-01-07T14:00:48"/>
    <b v="0"/>
    <n v="24"/>
    <b v="1"/>
    <s v="music/electronic music"/>
    <n v="292.50166666666667"/>
    <n v="73.125416666666666"/>
    <x v="4"/>
    <s v="electronic music"/>
    <x v="3"/>
    <x v="1"/>
  </r>
  <r>
    <n v="2215"/>
    <s v="&quot;Something to See, Not to Say&quot; - Anemometer's First EP Album"/>
    <s v="Ambient Electro Grind-fest!"/>
    <n v="550"/>
    <n v="860"/>
    <x v="0"/>
    <s v="US"/>
    <s v="USD"/>
    <d v="2012-03-13T01:59:00"/>
    <d v="2012-02-19T12:12:52"/>
    <b v="0"/>
    <n v="33"/>
    <b v="1"/>
    <s v="music/electronic music"/>
    <n v="156.36363636363637"/>
    <n v="26.060606060606062"/>
    <x v="4"/>
    <s v="electronic music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3:02:25"/>
    <d v="2015-07-09T13:02:25"/>
    <b v="0"/>
    <n v="14"/>
    <b v="1"/>
    <s v="music/electronic music"/>
    <n v="105.66666666666666"/>
    <n v="22.642857142857142"/>
    <x v="4"/>
    <s v="electronic music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3:00:00"/>
    <d v="2015-10-22T13:38:33"/>
    <b v="0"/>
    <n v="9"/>
    <b v="1"/>
    <s v="music/electronic music"/>
    <n v="101.19047619047619"/>
    <n v="47.222222222222221"/>
    <x v="4"/>
    <s v="electronic music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8T19:00:00"/>
    <d v="2012-08-06T14:29:43"/>
    <b v="0"/>
    <n v="76"/>
    <b v="1"/>
    <s v="music/electronic music"/>
    <n v="122.833"/>
    <n v="32.324473684210524"/>
    <x v="4"/>
    <s v="electronic music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2:15:12"/>
    <d v="2015-07-20T12:15:12"/>
    <b v="0"/>
    <n v="19"/>
    <b v="1"/>
    <s v="music/electronic music"/>
    <n v="101.49999999999999"/>
    <n v="53.421052631578945"/>
    <x v="4"/>
    <s v="electronic music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6T20:27:16"/>
    <d v="2013-06-26T20:27:16"/>
    <b v="0"/>
    <n v="69"/>
    <b v="1"/>
    <s v="music/electronic music"/>
    <n v="101.14285714285714"/>
    <n v="51.304347826086953"/>
    <x v="4"/>
    <s v="electronic music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2T19:00:00"/>
    <d v="2016-03-23T11:00:09"/>
    <b v="0"/>
    <n v="218"/>
    <b v="1"/>
    <s v="games/tabletop games"/>
    <n v="108.11999999999999"/>
    <n v="37.197247706422019"/>
    <x v="6"/>
    <s v="tabletop games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3:54:07"/>
    <d v="2011-12-29T13:54:07"/>
    <b v="0"/>
    <n v="30"/>
    <b v="1"/>
    <s v="games/tabletop games"/>
    <n v="162.6"/>
    <n v="27.1"/>
    <x v="6"/>
    <s v="tabletop games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0:22:48"/>
    <d v="2015-05-28T10:22:48"/>
    <b v="0"/>
    <n v="100"/>
    <b v="1"/>
    <s v="games/tabletop games"/>
    <n v="105.80000000000001"/>
    <n v="206.31"/>
    <x v="6"/>
    <s v="tabletop games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4:00:00"/>
    <d v="2016-10-01T11:01:15"/>
    <b v="0"/>
    <n v="296"/>
    <b v="1"/>
    <s v="games/tabletop games"/>
    <n v="243.15000000000003"/>
    <n v="82.145270270270274"/>
    <x v="6"/>
    <s v="tabletop games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4:00:15"/>
    <d v="2014-08-22T14:00:15"/>
    <b v="0"/>
    <n v="1204"/>
    <b v="1"/>
    <s v="games/tabletop games"/>
    <n v="944.83338095238094"/>
    <n v="164.79651993355483"/>
    <x v="6"/>
    <s v="tabletop games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1T23:59:00"/>
    <d v="2016-01-12T14:10:22"/>
    <b v="0"/>
    <n v="321"/>
    <b v="1"/>
    <s v="games/tabletop games"/>
    <n v="108.46283333333334"/>
    <n v="60.820280373831778"/>
    <x v="6"/>
    <s v="tabletop games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15:22:35"/>
    <d v="2013-10-14T14:22:35"/>
    <b v="0"/>
    <n v="301"/>
    <b v="1"/>
    <s v="games/tabletop games"/>
    <n v="157.37692307692308"/>
    <n v="67.970099667774093"/>
    <x v="6"/>
    <s v="tabletop games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1:40:36"/>
    <d v="2015-07-17T01:40:36"/>
    <b v="0"/>
    <n v="144"/>
    <b v="1"/>
    <s v="games/tabletop games"/>
    <n v="1174.49"/>
    <n v="81.561805555555551"/>
    <x v="6"/>
    <s v="tabletop games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2T23:00:00"/>
    <d v="2013-07-29T10:56:31"/>
    <b v="0"/>
    <n v="539"/>
    <b v="1"/>
    <s v="games/tabletop games"/>
    <n v="171.04755366949576"/>
    <n v="25.42547309833024"/>
    <x v="6"/>
    <s v="tabletop games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16:08:47"/>
    <d v="2014-03-26T16:08:47"/>
    <b v="0"/>
    <n v="498"/>
    <b v="1"/>
    <s v="games/tabletop games"/>
    <n v="125.95294117647057"/>
    <n v="21.497991967871485"/>
    <x v="6"/>
    <s v="tabletop games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0:00:00"/>
    <d v="2013-05-29T16:51:41"/>
    <b v="0"/>
    <n v="1113"/>
    <b v="1"/>
    <s v="games/tabletop games"/>
    <n v="1212.1296000000002"/>
    <n v="27.226630727762803"/>
    <x v="6"/>
    <s v="tabletop games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8T22:00:00"/>
    <d v="2014-06-16T14:03:28"/>
    <b v="0"/>
    <n v="988"/>
    <b v="1"/>
    <s v="games/tabletop games"/>
    <n v="495.8"/>
    <n v="25.091093117408906"/>
    <x v="6"/>
    <s v="tabletop games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3T19:00:00"/>
    <d v="2015-11-23T04:05:39"/>
    <b v="0"/>
    <n v="391"/>
    <b v="1"/>
    <s v="games/tabletop games"/>
    <n v="332.03999999999996"/>
    <n v="21.230179028132991"/>
    <x v="6"/>
    <s v="tabletop games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4:47:27"/>
    <d v="2016-12-06T14:47:27"/>
    <b v="0"/>
    <n v="28"/>
    <b v="1"/>
    <s v="games/tabletop games"/>
    <n v="1165"/>
    <n v="41.607142857142854"/>
    <x v="6"/>
    <s v="tabletop games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18:31:51"/>
    <d v="2015-02-26T19:31:51"/>
    <b v="0"/>
    <n v="147"/>
    <b v="1"/>
    <s v="games/tabletop games"/>
    <n v="153.3153846153846"/>
    <n v="135.58503401360545"/>
    <x v="6"/>
    <s v="tabletop games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09:48:43"/>
    <d v="2016-01-02T09:48:43"/>
    <b v="0"/>
    <n v="680"/>
    <b v="1"/>
    <s v="games/tabletop games"/>
    <n v="537.10714285714289"/>
    <n v="22.116176470588236"/>
    <x v="6"/>
    <s v="tabletop games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2:59:00"/>
    <d v="2014-10-02T19:04:43"/>
    <b v="0"/>
    <n v="983"/>
    <b v="1"/>
    <s v="games/tabletop games"/>
    <n v="352.92777777777775"/>
    <n v="64.625635808748726"/>
    <x v="6"/>
    <s v="tabletop games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09:55:16"/>
    <d v="2017-02-08T09:55:16"/>
    <b v="0"/>
    <n v="79"/>
    <b v="1"/>
    <s v="games/tabletop games"/>
    <n v="137.4"/>
    <n v="69.569620253164558"/>
    <x v="6"/>
    <s v="tabletop games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1-30T23:02:00"/>
    <d v="2013-10-25T18:00:14"/>
    <b v="0"/>
    <n v="426"/>
    <b v="1"/>
    <s v="games/tabletop games"/>
    <n v="128.02668"/>
    <n v="75.133028169014082"/>
    <x v="6"/>
    <s v="tabletop games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4:49:04"/>
    <d v="2016-03-23T14:49:04"/>
    <b v="0"/>
    <n v="96"/>
    <b v="1"/>
    <s v="games/tabletop games"/>
    <n v="270.68"/>
    <n v="140.97916666666666"/>
    <x v="6"/>
    <s v="tabletop games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4:51:40"/>
    <d v="2017-01-31T14:51:40"/>
    <b v="0"/>
    <n v="163"/>
    <b v="1"/>
    <s v="games/tabletop games"/>
    <n v="806.4"/>
    <n v="49.472392638036808"/>
    <x v="6"/>
    <s v="tabletop games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6T22:02:00"/>
    <d v="2013-10-22T08:48:53"/>
    <b v="0"/>
    <n v="2525"/>
    <b v="1"/>
    <s v="games/tabletop games"/>
    <n v="1360.0976000000001"/>
    <n v="53.865251485148519"/>
    <x v="6"/>
    <s v="tabletop games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2T22:00:00"/>
    <d v="2017-03-06T13:01:30"/>
    <b v="0"/>
    <n v="2035"/>
    <b v="1"/>
    <s v="games/tabletop games"/>
    <n v="930250"/>
    <n v="4.5712530712530715"/>
    <x v="6"/>
    <s v="tabletop games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15:30:00"/>
    <d v="2016-10-04T14:39:06"/>
    <b v="0"/>
    <n v="290"/>
    <b v="1"/>
    <s v="games/tabletop games"/>
    <n v="377.02"/>
    <n v="65.00344827586207"/>
    <x v="6"/>
    <s v="tabletop games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3:00:00"/>
    <d v="2014-01-21T12:00:17"/>
    <b v="0"/>
    <n v="1980"/>
    <b v="1"/>
    <s v="games/tabletop games"/>
    <n v="2647.0250000000001"/>
    <n v="53.475252525252522"/>
    <x v="6"/>
    <s v="tabletop games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4:00:10"/>
    <d v="2015-08-05T14:00:10"/>
    <b v="0"/>
    <n v="57"/>
    <b v="1"/>
    <s v="games/tabletop games"/>
    <n v="100.12"/>
    <n v="43.912280701754383"/>
    <x v="6"/>
    <s v="tabletop games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d v="2015-07-29T10:59:25"/>
    <d v="2015-07-15T10:59:25"/>
    <b v="0"/>
    <n v="380"/>
    <b v="1"/>
    <s v="games/tabletop games"/>
    <n v="104.45405405405405"/>
    <n v="50.852631578947367"/>
    <x v="6"/>
    <s v="tabletop games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16:01:18"/>
    <d v="2016-11-14T16:01:18"/>
    <b v="0"/>
    <n v="128"/>
    <b v="1"/>
    <s v="games/tabletop games"/>
    <n v="107.21428571428571"/>
    <n v="58.6328125"/>
    <x v="6"/>
    <s v="tabletop games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0:52:45"/>
    <d v="2013-03-03T11:52:45"/>
    <b v="0"/>
    <n v="180"/>
    <b v="1"/>
    <s v="games/tabletop games"/>
    <n v="168.77142857142857"/>
    <n v="32.81666666666667"/>
    <x v="6"/>
    <s v="tabletop games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2T20:07:53"/>
    <d v="2016-11-02T19:07:53"/>
    <b v="0"/>
    <n v="571"/>
    <b v="1"/>
    <s v="games/tabletop games"/>
    <n v="975.11200000000008"/>
    <n v="426.93169877408059"/>
    <x v="6"/>
    <s v="tabletop games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3:17:57"/>
    <d v="2014-07-26T03:17:57"/>
    <b v="0"/>
    <n v="480"/>
    <b v="1"/>
    <s v="games/tabletop games"/>
    <n v="134.44929411764704"/>
    <n v="23.808729166666669"/>
    <x v="6"/>
    <s v="tabletop games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2:52:18"/>
    <d v="2016-07-22T02:52:18"/>
    <b v="0"/>
    <n v="249"/>
    <b v="1"/>
    <s v="games/tabletop games"/>
    <n v="272.27777777777777"/>
    <n v="98.413654618473899"/>
    <x v="6"/>
    <s v="tabletop games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1:09:07"/>
    <d v="2015-10-19T10:09:07"/>
    <b v="0"/>
    <n v="84"/>
    <b v="1"/>
    <s v="games/tabletop games"/>
    <n v="112.6875"/>
    <n v="107.32142857142857"/>
    <x v="6"/>
    <s v="tabletop games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0:32:48"/>
    <d v="2017-01-17T10:32:48"/>
    <b v="0"/>
    <n v="197"/>
    <b v="1"/>
    <s v="games/tabletop games"/>
    <n v="459.8"/>
    <n v="11.67005076142132"/>
    <x v="6"/>
    <s v="tabletop games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17:50:51"/>
    <d v="2016-04-07T17:50:51"/>
    <b v="0"/>
    <n v="271"/>
    <b v="1"/>
    <s v="games/tabletop games"/>
    <n v="286.65822784810126"/>
    <n v="41.782287822878232"/>
    <x v="6"/>
    <s v="tabletop games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05:50:46"/>
    <d v="2016-11-08T05:50:46"/>
    <b v="0"/>
    <n v="50"/>
    <b v="1"/>
    <s v="games/tabletop games"/>
    <n v="222.70833333333334"/>
    <n v="21.38"/>
    <x v="6"/>
    <s v="tabletop games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18:00:00"/>
    <d v="2016-05-15T17:28:49"/>
    <b v="0"/>
    <n v="169"/>
    <b v="1"/>
    <s v="games/tabletop games"/>
    <n v="636.14"/>
    <n v="94.103550295857985"/>
    <x v="6"/>
    <s v="tabletop games"/>
    <x v="2"/>
    <x v="5"/>
  </r>
  <r>
    <n v="2258"/>
    <s v="A Sundered World"/>
    <s v="A Dungeon World campaign setting that takes place after the end of the worlds."/>
    <n v="2200"/>
    <n v="3223"/>
    <x v="0"/>
    <s v="US"/>
    <s v="USD"/>
    <d v="2015-06-11T13:01:27"/>
    <d v="2015-05-12T13:01:27"/>
    <b v="0"/>
    <n v="205"/>
    <b v="1"/>
    <s v="games/tabletop games"/>
    <n v="146.5"/>
    <n v="15.721951219512196"/>
    <x v="6"/>
    <s v="tabletop games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4:18:56"/>
    <d v="2016-11-28T14:18:56"/>
    <b v="0"/>
    <n v="206"/>
    <b v="1"/>
    <s v="games/tabletop games"/>
    <n v="1867.1"/>
    <n v="90.635922330097088"/>
    <x v="6"/>
    <s v="tabletop games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18:24:10"/>
    <d v="2014-02-24T19:24:10"/>
    <b v="0"/>
    <n v="84"/>
    <b v="1"/>
    <s v="games/tabletop games"/>
    <n v="326.92"/>
    <n v="97.297619047619051"/>
    <x v="6"/>
    <s v="tabletop games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2:23:40"/>
    <d v="2017-01-24T12:23:40"/>
    <b v="0"/>
    <n v="210"/>
    <b v="1"/>
    <s v="games/tabletop games"/>
    <n v="779.5"/>
    <n v="37.11904761904762"/>
    <x v="6"/>
    <s v="tabletop games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7T19:00:00"/>
    <d v="2014-10-14T09:02:38"/>
    <b v="0"/>
    <n v="181"/>
    <b v="1"/>
    <s v="games/tabletop games"/>
    <n v="154.15151515151516"/>
    <n v="28.104972375690608"/>
    <x v="6"/>
    <s v="tabletop games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4:58:33"/>
    <d v="2015-01-10T14:58:33"/>
    <b v="0"/>
    <n v="60"/>
    <b v="1"/>
    <s v="games/tabletop games"/>
    <n v="115.54666666666667"/>
    <n v="144.43333333333334"/>
    <x v="6"/>
    <s v="tabletop games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2T22:00:00"/>
    <d v="2016-05-06T08:58:34"/>
    <b v="0"/>
    <n v="445"/>
    <b v="1"/>
    <s v="games/tabletop games"/>
    <n v="180.03333333333333"/>
    <n v="24.274157303370785"/>
    <x v="6"/>
    <s v="tabletop games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15:28:27"/>
    <d v="2016-11-15T15:28:27"/>
    <b v="0"/>
    <n v="17"/>
    <b v="1"/>
    <s v="games/tabletop games"/>
    <n v="298.5"/>
    <n v="35.117647058823529"/>
    <x v="6"/>
    <s v="tabletop games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d v="2016-04-26T21:00:00"/>
    <d v="2016-04-09T15:59:52"/>
    <b v="0"/>
    <n v="194"/>
    <b v="1"/>
    <s v="games/tabletop games"/>
    <n v="320.26666666666665"/>
    <n v="24.762886597938145"/>
    <x v="6"/>
    <s v="tabletop games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0T20:00:00"/>
    <d v="2014-11-25T14:54:57"/>
    <b v="0"/>
    <n v="404"/>
    <b v="1"/>
    <s v="games/tabletop games"/>
    <n v="380.52499999999998"/>
    <n v="188.37871287128712"/>
    <x v="6"/>
    <s v="tabletop games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1T20:58:35"/>
    <d v="2017-02-09T20:58:35"/>
    <b v="0"/>
    <n v="194"/>
    <b v="1"/>
    <s v="games/tabletop games"/>
    <n v="102.60000000000001"/>
    <n v="148.08247422680412"/>
    <x v="6"/>
    <s v="tabletop games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0:00:00"/>
    <d v="2017-02-10T11:54:23"/>
    <b v="0"/>
    <n v="902"/>
    <b v="1"/>
    <s v="games/tabletop games"/>
    <n v="1801.64"/>
    <n v="49.934589800443462"/>
    <x v="6"/>
    <s v="tabletop games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16:59:00"/>
    <d v="2016-12-21T15:51:53"/>
    <b v="0"/>
    <n v="1670"/>
    <b v="1"/>
    <s v="games/tabletop games"/>
    <n v="720.24800000000005"/>
    <n v="107.82155688622754"/>
    <x v="6"/>
    <s v="tabletop games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09T19:00:04"/>
    <d v="2016-11-09T19:00:04"/>
    <b v="0"/>
    <n v="1328"/>
    <b v="1"/>
    <s v="games/tabletop games"/>
    <n v="283.09000000000003"/>
    <n v="42.63403614457831"/>
    <x v="6"/>
    <s v="tabletop games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1:47:16"/>
    <d v="2015-11-07T11:47:16"/>
    <b v="0"/>
    <n v="944"/>
    <b v="1"/>
    <s v="games/tabletop games"/>
    <n v="1356.6000000000001"/>
    <n v="14.370762711864407"/>
    <x v="6"/>
    <s v="tabletop games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07:10:42"/>
    <d v="2017-02-15T08:10:42"/>
    <b v="0"/>
    <n v="147"/>
    <b v="1"/>
    <s v="games/tabletop games"/>
    <n v="220.35999999999999"/>
    <n v="37.476190476190474"/>
    <x v="6"/>
    <s v="tabletop games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07:00:57"/>
    <d v="2014-01-24T07:00:57"/>
    <b v="0"/>
    <n v="99"/>
    <b v="1"/>
    <s v="games/tabletop games"/>
    <n v="119.6"/>
    <n v="30.202020202020201"/>
    <x v="6"/>
    <s v="tabletop games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09:47:59"/>
    <d v="2014-11-22T09:47:59"/>
    <b v="0"/>
    <n v="79"/>
    <b v="1"/>
    <s v="games/tabletop games"/>
    <n v="407.76923076923077"/>
    <n v="33.550632911392405"/>
    <x v="6"/>
    <s v="tabletop games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0:38:09"/>
    <d v="2013-12-06T10:38:09"/>
    <b v="0"/>
    <n v="75"/>
    <b v="1"/>
    <s v="games/tabletop games"/>
    <n v="105.81826105905425"/>
    <n v="64.74666666666667"/>
    <x v="6"/>
    <s v="tabletop games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1:17:03"/>
    <d v="2012-01-28T11:17:03"/>
    <b v="0"/>
    <n v="207"/>
    <b v="1"/>
    <s v="games/tabletop games"/>
    <n v="141.08235294117648"/>
    <n v="57.932367149758456"/>
    <x v="6"/>
    <s v="tabletop games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17:59:00"/>
    <d v="2015-11-30T12:01:07"/>
    <b v="0"/>
    <n v="102"/>
    <b v="1"/>
    <s v="games/tabletop games"/>
    <n v="270.7"/>
    <n v="53.078431372549019"/>
    <x v="6"/>
    <s v="tabletop games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3T23:00:00"/>
    <d v="2015-01-16T14:21:39"/>
    <b v="0"/>
    <n v="32"/>
    <b v="1"/>
    <s v="games/tabletop games"/>
    <n v="153.80000000000001"/>
    <n v="48.0625"/>
    <x v="6"/>
    <s v="tabletop games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09:59:51"/>
    <d v="2015-08-18T09:59:51"/>
    <b v="0"/>
    <n v="480"/>
    <b v="1"/>
    <s v="games/tabletop games"/>
    <n v="403.57653061224488"/>
    <n v="82.396874999999994"/>
    <x v="6"/>
    <s v="tabletop games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1:50:00"/>
    <d v="2011-05-24T01:51:37"/>
    <b v="0"/>
    <n v="11"/>
    <b v="1"/>
    <s v="music/rock"/>
    <n v="185"/>
    <n v="50.454545454545453"/>
    <x v="4"/>
    <s v="rock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d v="2016-01-13T23:11:26"/>
    <d v="2015-11-14T23:11:26"/>
    <b v="0"/>
    <n v="12"/>
    <b v="1"/>
    <s v="music/rock"/>
    <n v="185.33333333333331"/>
    <n v="115.83333333333333"/>
    <x v="4"/>
    <s v="rock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8T21:00:04"/>
    <d v="2012-03-09T22:00:04"/>
    <b v="0"/>
    <n v="48"/>
    <b v="1"/>
    <s v="music/rock"/>
    <n v="100.85533333333332"/>
    <n v="63.03458333333333"/>
    <x v="4"/>
    <s v="rock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d v="2011-03-11T23:00:00"/>
    <d v="2011-02-11T14:07:25"/>
    <b v="0"/>
    <n v="59"/>
    <b v="1"/>
    <s v="music/rock"/>
    <n v="106.22116666666668"/>
    <n v="108.02152542372882"/>
    <x v="4"/>
    <s v="rock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8T23:27:23"/>
    <d v="2012-05-29T23:27:23"/>
    <b v="0"/>
    <n v="79"/>
    <b v="1"/>
    <s v="music/rock"/>
    <n v="121.36666666666667"/>
    <n v="46.088607594936711"/>
    <x v="4"/>
    <s v="rock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5T22:59:00"/>
    <d v="2013-08-08T18:07:34"/>
    <b v="0"/>
    <n v="14"/>
    <b v="1"/>
    <s v="music/rock"/>
    <n v="100.06666666666666"/>
    <n v="107.21428571428571"/>
    <x v="4"/>
    <s v="rock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1:01:00"/>
    <d v="2014-06-02T11:01:00"/>
    <b v="0"/>
    <n v="106"/>
    <b v="1"/>
    <s v="music/rock"/>
    <n v="119.97755555555555"/>
    <n v="50.9338679245283"/>
    <x v="4"/>
    <s v="rock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3:00:00"/>
    <d v="2012-06-07T14:51:29"/>
    <b v="0"/>
    <n v="25"/>
    <b v="1"/>
    <s v="music/rock"/>
    <n v="100.1"/>
    <n v="40.04"/>
    <x v="4"/>
    <s v="rock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18:22:00"/>
    <d v="2013-10-24T18:57:40"/>
    <b v="0"/>
    <n v="25"/>
    <b v="1"/>
    <s v="music/rock"/>
    <n v="107.4"/>
    <n v="64.44"/>
    <x v="4"/>
    <s v="rock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2:00:00"/>
    <d v="2009-09-14T01:05:30"/>
    <b v="0"/>
    <n v="29"/>
    <b v="1"/>
    <s v="music/rock"/>
    <n v="104.06666666666666"/>
    <n v="53.827586206896555"/>
    <x v="4"/>
    <s v="rock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2T23:00:00"/>
    <d v="2012-03-19T18:26:58"/>
    <b v="0"/>
    <n v="43"/>
    <b v="1"/>
    <s v="music/rock"/>
    <n v="172.8"/>
    <n v="100.46511627906976"/>
    <x v="4"/>
    <s v="rock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1:44:36"/>
    <d v="2012-03-19T11:44:36"/>
    <b v="0"/>
    <n v="46"/>
    <b v="1"/>
    <s v="music/rock"/>
    <n v="107.2505"/>
    <n v="46.630652173913049"/>
    <x v="4"/>
    <s v="rock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4T22:59:00"/>
    <d v="2012-08-30T11:59:59"/>
    <b v="0"/>
    <n v="27"/>
    <b v="1"/>
    <s v="music/rock"/>
    <n v="108.23529411764706"/>
    <n v="34.074074074074076"/>
    <x v="4"/>
    <s v="rock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2:21:20"/>
    <d v="2012-12-21T12:21:20"/>
    <b v="0"/>
    <n v="112"/>
    <b v="1"/>
    <s v="music/rock"/>
    <n v="146.08079999999998"/>
    <n v="65.214642857142863"/>
    <x v="4"/>
    <s v="rock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17:54:16"/>
    <d v="2012-12-27T17:54:16"/>
    <b v="0"/>
    <n v="34"/>
    <b v="1"/>
    <s v="music/rock"/>
    <n v="125.25"/>
    <n v="44.205882352941174"/>
    <x v="4"/>
    <s v="rock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2:33:46"/>
    <d v="2012-01-19T12:33:46"/>
    <b v="0"/>
    <n v="145"/>
    <b v="1"/>
    <s v="music/rock"/>
    <n v="149.07142857142856"/>
    <n v="71.965517241379317"/>
    <x v="4"/>
    <s v="rock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d v="2012-03-13T22:59:00"/>
    <d v="2012-02-08T20:00:49"/>
    <b v="0"/>
    <n v="19"/>
    <b v="1"/>
    <s v="music/rock"/>
    <n v="100.6"/>
    <n v="52.94736842105263"/>
    <x v="4"/>
    <s v="rock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4:10:33"/>
    <d v="2014-02-24T15:10:33"/>
    <b v="0"/>
    <n v="288"/>
    <b v="1"/>
    <s v="music/rock"/>
    <n v="105.07333333333332"/>
    <n v="109.45138888888889"/>
    <x v="4"/>
    <s v="rock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5T19:46:49"/>
    <d v="2011-01-21T19:46:49"/>
    <b v="0"/>
    <n v="14"/>
    <b v="1"/>
    <s v="music/rock"/>
    <n v="350.16666666666663"/>
    <n v="75.035714285714292"/>
    <x v="4"/>
    <s v="rock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2:26:56"/>
    <d v="2012-06-14T12:26:56"/>
    <b v="0"/>
    <n v="7"/>
    <b v="1"/>
    <s v="music/rock"/>
    <n v="101.25"/>
    <n v="115.71428571428571"/>
    <x v="4"/>
    <s v="rock"/>
    <x v="5"/>
    <x v="0"/>
  </r>
  <r>
    <n v="2301"/>
    <s v="Time Crash"/>
    <s v="We are America's first trock band, and we're ready to bring you our first album!"/>
    <n v="5000"/>
    <n v="6680.22"/>
    <x v="0"/>
    <s v="US"/>
    <s v="USD"/>
    <d v="2013-06-20T22:31:36"/>
    <d v="2013-05-21T22:31:36"/>
    <b v="1"/>
    <n v="211"/>
    <b v="1"/>
    <s v="music/indie rock"/>
    <n v="133.6044"/>
    <n v="31.659810426540286"/>
    <x v="4"/>
    <s v="indie rock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2:00:00"/>
    <d v="2013-11-27T15:50:34"/>
    <b v="1"/>
    <n v="85"/>
    <b v="1"/>
    <s v="music/indie rock"/>
    <n v="170.65217391304347"/>
    <n v="46.176470588235297"/>
    <x v="4"/>
    <s v="indie rock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2T22:39:56"/>
    <d v="2011-11-02T21:39:56"/>
    <b v="1"/>
    <n v="103"/>
    <b v="1"/>
    <s v="music/indie rock"/>
    <n v="109.35829457364341"/>
    <n v="68.481650485436887"/>
    <x v="4"/>
    <s v="indie rock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0-12-31T23:59:00"/>
    <d v="2010-11-20T14:34:51"/>
    <b v="1"/>
    <n v="113"/>
    <b v="1"/>
    <s v="music/indie rock"/>
    <n v="100.70033333333335"/>
    <n v="53.469203539823013"/>
    <x v="4"/>
    <s v="indie rock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3:00:00"/>
    <d v="2014-07-14T11:41:12"/>
    <b v="1"/>
    <n v="167"/>
    <b v="1"/>
    <s v="music/indie rock"/>
    <n v="101.22777777777779"/>
    <n v="109.10778443113773"/>
    <x v="4"/>
    <s v="indie rock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09T23:02:09"/>
    <d v="2012-02-08T23:02:09"/>
    <b v="1"/>
    <n v="73"/>
    <b v="1"/>
    <s v="music/indie rock"/>
    <n v="106.75857142857143"/>
    <n v="51.185616438356163"/>
    <x v="4"/>
    <s v="indie rock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4:15:28"/>
    <d v="2012-04-05T14:15:33"/>
    <b v="1"/>
    <n v="75"/>
    <b v="1"/>
    <s v="music/indie rock"/>
    <n v="106.65777537961894"/>
    <n v="27.936800000000002"/>
    <x v="4"/>
    <s v="indie rock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8T20:00:00"/>
    <d v="2014-07-31T18:06:36"/>
    <b v="1"/>
    <n v="614"/>
    <b v="1"/>
    <s v="music/indie rock"/>
    <n v="101.30622"/>
    <n v="82.496921824104234"/>
    <x v="4"/>
    <s v="indie rock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18:42:17"/>
    <d v="2013-02-02T18:42:17"/>
    <b v="1"/>
    <n v="107"/>
    <b v="1"/>
    <s v="music/indie rock"/>
    <n v="106.67450000000001"/>
    <n v="59.817476635514019"/>
    <x v="4"/>
    <s v="indie rock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3:03:35"/>
    <d v="2013-02-19T14:03:35"/>
    <b v="1"/>
    <n v="1224"/>
    <b v="1"/>
    <s v="music/indie rock"/>
    <n v="428.83978378378379"/>
    <n v="64.816470588235291"/>
    <x v="4"/>
    <s v="indie rock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6T19:06:29"/>
    <d v="2014-04-06T19:06:29"/>
    <b v="1"/>
    <n v="104"/>
    <b v="1"/>
    <s v="music/indie rock"/>
    <n v="104.11111111111111"/>
    <n v="90.09615384615384"/>
    <x v="4"/>
    <s v="indie rock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18:00:00"/>
    <d v="2014-03-18T10:11:18"/>
    <b v="1"/>
    <n v="79"/>
    <b v="1"/>
    <s v="music/indie rock"/>
    <n v="107.86666666666666"/>
    <n v="40.962025316455694"/>
    <x v="4"/>
    <s v="indie rock"/>
    <x v="3"/>
    <x v="7"/>
  </r>
  <r>
    <n v="2313"/>
    <s v="A SUNNY DAY IN GLASGOW"/>
    <s v="A Sunny Day in Glasgow are recording a new album and we need your help!"/>
    <n v="5000"/>
    <n v="8792.02"/>
    <x v="0"/>
    <s v="US"/>
    <s v="USD"/>
    <d v="2012-05-03T18:00:26"/>
    <d v="2012-04-03T18:00:26"/>
    <b v="1"/>
    <n v="157"/>
    <b v="1"/>
    <s v="music/indie rock"/>
    <n v="175.84040000000002"/>
    <n v="56.000127388535034"/>
    <x v="4"/>
    <s v="indie rock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08:14:17"/>
    <d v="2012-05-08T08:14:17"/>
    <b v="1"/>
    <n v="50"/>
    <b v="1"/>
    <s v="music/indie rock"/>
    <n v="156.97"/>
    <n v="37.672800000000002"/>
    <x v="4"/>
    <s v="indie rock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2:25:43"/>
    <d v="2012-04-05T12:25:43"/>
    <b v="1"/>
    <n v="64"/>
    <b v="1"/>
    <s v="music/indie rock"/>
    <n v="102.60000000000001"/>
    <n v="40.078125"/>
    <x v="4"/>
    <s v="indie rock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3:24:00"/>
    <d v="2009-09-23T12:24:10"/>
    <b v="1"/>
    <n v="200"/>
    <b v="1"/>
    <s v="music/indie rock"/>
    <n v="104.04266666666666"/>
    <n v="78.031999999999996"/>
    <x v="4"/>
    <s v="indie rock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0:00:00"/>
    <d v="2010-01-14T08:00:49"/>
    <b v="1"/>
    <n v="22"/>
    <b v="1"/>
    <s v="music/indie rock"/>
    <n v="104"/>
    <n v="18.90909090909091"/>
    <x v="4"/>
    <s v="indie rock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5T22:59:00"/>
    <d v="2009-08-25T10:26:54"/>
    <b v="1"/>
    <n v="163"/>
    <b v="1"/>
    <s v="music/indie rock"/>
    <n v="121.05999999999999"/>
    <n v="37.134969325153371"/>
    <x v="4"/>
    <s v="indie rock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4T20:58:05"/>
    <d v="2013-11-14T20:58:05"/>
    <b v="1"/>
    <n v="77"/>
    <b v="1"/>
    <s v="music/indie rock"/>
    <n v="107.69999999999999"/>
    <n v="41.961038961038959"/>
    <x v="4"/>
    <s v="indie rock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3:36:40"/>
    <d v="2014-02-26T14:36:40"/>
    <b v="1"/>
    <n v="89"/>
    <b v="1"/>
    <s v="music/indie rock"/>
    <n v="108.66"/>
    <n v="61.044943820224717"/>
    <x v="4"/>
    <s v="indie rock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0:15:01"/>
    <d v="2017-03-05T01:15:01"/>
    <b v="0"/>
    <n v="64"/>
    <b v="0"/>
    <s v="food/small batch"/>
    <n v="39.120962394619681"/>
    <n v="64.53125"/>
    <x v="7"/>
    <s v="small batch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15:29:29"/>
    <d v="2017-03-10T16:29:29"/>
    <b v="0"/>
    <n v="4"/>
    <b v="0"/>
    <s v="food/small batch"/>
    <n v="3.1481481481481479"/>
    <n v="21.25"/>
    <x v="7"/>
    <s v="small batch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3:07:27"/>
    <d v="2017-03-13T13:07:27"/>
    <b v="0"/>
    <n v="4"/>
    <b v="0"/>
    <s v="food/small batch"/>
    <n v="48"/>
    <n v="30"/>
    <x v="7"/>
    <s v="small batch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d v="2017-03-26T15:14:45"/>
    <d v="2017-02-24T16:14:45"/>
    <b v="0"/>
    <n v="61"/>
    <b v="0"/>
    <s v="food/small batch"/>
    <n v="20.733333333333334"/>
    <n v="25.491803278688526"/>
    <x v="7"/>
    <s v="small batch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18:32:11"/>
    <d v="2017-02-27T19:32:11"/>
    <b v="0"/>
    <n v="7"/>
    <b v="0"/>
    <s v="food/small batch"/>
    <n v="8"/>
    <n v="11.428571428571429"/>
    <x v="7"/>
    <s v="small batch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2:00:00"/>
    <d v="2017-03-09T19:49:08"/>
    <b v="0"/>
    <n v="1"/>
    <b v="0"/>
    <s v="food/small batch"/>
    <n v="0.72"/>
    <n v="108"/>
    <x v="7"/>
    <s v="small batch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17:00:40"/>
    <d v="2014-07-22T17:00:40"/>
    <b v="1"/>
    <n v="3355"/>
    <b v="1"/>
    <s v="food/small batch"/>
    <n v="526.09431428571429"/>
    <n v="54.883162444113267"/>
    <x v="7"/>
    <s v="small batch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3:45:37"/>
    <d v="2015-05-15T13:45:37"/>
    <b v="1"/>
    <n v="537"/>
    <b v="1"/>
    <s v="food/small batch"/>
    <n v="254.45000000000002"/>
    <n v="47.383612662942269"/>
    <x v="7"/>
    <s v="small batch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09:59:06"/>
    <d v="2014-06-17T09:59:06"/>
    <b v="1"/>
    <n v="125"/>
    <b v="1"/>
    <s v="food/small batch"/>
    <n v="105.91999999999999"/>
    <n v="211.84"/>
    <x v="7"/>
    <s v="small batch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4T19:00:00"/>
    <d v="2015-11-24T16:35:43"/>
    <b v="1"/>
    <n v="163"/>
    <b v="1"/>
    <s v="food/small batch"/>
    <n v="102.42285714285715"/>
    <n v="219.92638036809817"/>
    <x v="7"/>
    <s v="small batch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7T19:08:10"/>
    <d v="2014-07-18T19:08:10"/>
    <b v="1"/>
    <n v="283"/>
    <b v="1"/>
    <s v="food/small batch"/>
    <n v="144.31375"/>
    <n v="40.795406360424032"/>
    <x v="7"/>
    <s v="small batch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0:04:31"/>
    <d v="2015-01-07T10:04:31"/>
    <b v="1"/>
    <n v="352"/>
    <b v="1"/>
    <s v="food/small batch"/>
    <n v="106.30800000000001"/>
    <n v="75.502840909090907"/>
    <x v="7"/>
    <s v="small batch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2:50:00"/>
    <d v="2014-05-08T10:36:30"/>
    <b v="1"/>
    <n v="94"/>
    <b v="1"/>
    <s v="food/small batch"/>
    <n v="212.16666666666666"/>
    <n v="13.542553191489361"/>
    <x v="7"/>
    <s v="small batch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2:34:00"/>
    <d v="2014-10-06T11:04:58"/>
    <b v="1"/>
    <n v="67"/>
    <b v="1"/>
    <s v="food/small batch"/>
    <n v="101.95"/>
    <n v="60.865671641791046"/>
    <x v="7"/>
    <s v="small batch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08:44:03"/>
    <d v="2014-05-12T08:44:03"/>
    <b v="1"/>
    <n v="221"/>
    <b v="1"/>
    <s v="food/small batch"/>
    <n v="102.27200000000001"/>
    <n v="115.69230769230769"/>
    <x v="7"/>
    <s v="small batch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17:11:35"/>
    <d v="2014-01-27T17:11:35"/>
    <b v="1"/>
    <n v="2165"/>
    <b v="1"/>
    <s v="food/small batch"/>
    <n v="520.73254999999995"/>
    <n v="48.104623556581984"/>
    <x v="7"/>
    <s v="small batch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0:22:23"/>
    <d v="2014-05-27T10:22:23"/>
    <b v="1"/>
    <n v="179"/>
    <b v="1"/>
    <s v="food/small batch"/>
    <n v="110.65833333333333"/>
    <n v="74.184357541899445"/>
    <x v="7"/>
    <s v="small batch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16:31:24"/>
    <d v="2014-05-30T16:31:24"/>
    <b v="1"/>
    <n v="123"/>
    <b v="1"/>
    <s v="food/small batch"/>
    <n v="101.14333333333335"/>
    <n v="123.34552845528455"/>
    <x v="7"/>
    <s v="small batch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2:59:00"/>
    <d v="2016-11-18T14:11:49"/>
    <b v="1"/>
    <n v="1104"/>
    <b v="1"/>
    <s v="food/small batch"/>
    <n v="294.20799999999997"/>
    <n v="66.623188405797094"/>
    <x v="7"/>
    <s v="small batch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0:25:38"/>
    <d v="2016-09-30T10:25:38"/>
    <b v="1"/>
    <n v="403"/>
    <b v="1"/>
    <s v="food/small batch"/>
    <n v="105.77749999999999"/>
    <n v="104.99007444168734"/>
    <x v="7"/>
    <s v="small batch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4:31:44"/>
    <d v="2015-06-12T14:31:44"/>
    <b v="0"/>
    <n v="0"/>
    <b v="0"/>
    <s v="technology/web"/>
    <n v="0"/>
    <e v="#DIV/0!"/>
    <x v="2"/>
    <s v="web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0:00:00"/>
    <d v="2014-09-15T11:51:10"/>
    <b v="0"/>
    <n v="0"/>
    <b v="0"/>
    <s v="technology/web"/>
    <n v="0"/>
    <e v="#DIV/0!"/>
    <x v="2"/>
    <s v="web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4:47:00"/>
    <d v="2015-11-19T14:48:25"/>
    <b v="0"/>
    <n v="1"/>
    <b v="0"/>
    <s v="technology/web"/>
    <n v="3"/>
    <n v="300"/>
    <x v="2"/>
    <s v="web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2:27:49"/>
    <d v="2016-05-25T12:27:49"/>
    <b v="0"/>
    <n v="1"/>
    <b v="0"/>
    <s v="technology/web"/>
    <n v="0.1"/>
    <n v="1"/>
    <x v="2"/>
    <s v="web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18:39:00"/>
    <d v="2015-02-24T19:02:36"/>
    <b v="0"/>
    <n v="0"/>
    <b v="0"/>
    <s v="technology/web"/>
    <n v="0"/>
    <e v="#DIV/0!"/>
    <x v="2"/>
    <s v="web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4:10:31"/>
    <d v="2016-09-02T14:10:31"/>
    <b v="0"/>
    <n v="3"/>
    <b v="0"/>
    <s v="technology/web"/>
    <n v="6.5000000000000002E-2"/>
    <n v="13"/>
    <x v="2"/>
    <s v="web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09:34:36"/>
    <d v="2016-07-26T09:34:36"/>
    <b v="0"/>
    <n v="1"/>
    <b v="0"/>
    <s v="technology/web"/>
    <n v="1.5"/>
    <n v="15"/>
    <x v="2"/>
    <s v="web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17:22:18"/>
    <d v="2015-12-22T17:22:18"/>
    <b v="0"/>
    <n v="5"/>
    <b v="0"/>
    <s v="technology/web"/>
    <n v="0.38571428571428573"/>
    <n v="54"/>
    <x v="2"/>
    <s v="web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3:37:08"/>
    <d v="2015-07-13T13:37:08"/>
    <b v="0"/>
    <n v="0"/>
    <b v="0"/>
    <s v="technology/web"/>
    <n v="0"/>
    <e v="#DIV/0!"/>
    <x v="2"/>
    <s v="web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15:12:50"/>
    <d v="2016-12-04T15:12:50"/>
    <b v="0"/>
    <n v="0"/>
    <b v="0"/>
    <s v="technology/web"/>
    <n v="0"/>
    <e v="#DIV/0!"/>
    <x v="2"/>
    <s v="web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d v="2015-04-29T21:25:39"/>
    <d v="2015-03-30T21:25:39"/>
    <b v="0"/>
    <n v="7"/>
    <b v="0"/>
    <s v="technology/web"/>
    <n v="0.5714285714285714"/>
    <n v="15.428571428571429"/>
    <x v="2"/>
    <s v="web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0:12:32"/>
    <d v="2015-04-07T10:12:32"/>
    <b v="0"/>
    <n v="0"/>
    <b v="0"/>
    <s v="technology/web"/>
    <n v="0"/>
    <e v="#DIV/0!"/>
    <x v="2"/>
    <s v="web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1:13:42"/>
    <d v="2015-04-09T11:13:42"/>
    <b v="0"/>
    <n v="0"/>
    <b v="0"/>
    <s v="technology/web"/>
    <n v="0"/>
    <e v="#DIV/0!"/>
    <x v="2"/>
    <s v="web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2:21:00"/>
    <d v="2014-11-11T12:21:00"/>
    <b v="0"/>
    <n v="1"/>
    <b v="0"/>
    <s v="technology/web"/>
    <n v="7.1428571428571425E-2"/>
    <n v="25"/>
    <x v="2"/>
    <s v="web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17:02:16"/>
    <d v="2015-04-02T17:02:16"/>
    <b v="0"/>
    <n v="2"/>
    <b v="0"/>
    <s v="technology/web"/>
    <n v="0.6875"/>
    <n v="27.5"/>
    <x v="2"/>
    <s v="web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d v="2015-06-05T13:48:24"/>
    <d v="2015-05-06T13:48:24"/>
    <b v="0"/>
    <n v="0"/>
    <b v="0"/>
    <s v="technology/web"/>
    <n v="0"/>
    <e v="#DIV/0!"/>
    <x v="2"/>
    <s v="web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09:52:58"/>
    <d v="2015-09-17T09:52:58"/>
    <b v="0"/>
    <n v="0"/>
    <b v="0"/>
    <s v="technology/web"/>
    <n v="0"/>
    <e v="#DIV/0!"/>
    <x v="2"/>
    <s v="web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0T19:39:00"/>
    <d v="2014-12-05T17:20:36"/>
    <b v="0"/>
    <n v="0"/>
    <b v="0"/>
    <s v="technology/web"/>
    <n v="0"/>
    <e v="#DIV/0!"/>
    <x v="2"/>
    <s v="web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0:35:24"/>
    <d v="2015-06-04T10:35:24"/>
    <b v="0"/>
    <n v="3"/>
    <b v="0"/>
    <s v="technology/web"/>
    <n v="14.680000000000001"/>
    <n v="367"/>
    <x v="2"/>
    <s v="web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1:58:00"/>
    <d v="2016-01-08T11:58:00"/>
    <b v="0"/>
    <n v="1"/>
    <b v="0"/>
    <s v="technology/web"/>
    <n v="0.04"/>
    <n v="2"/>
    <x v="2"/>
    <s v="web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17:00:00"/>
    <d v="2016-04-06T15:36:48"/>
    <b v="0"/>
    <n v="0"/>
    <b v="0"/>
    <s v="technology/web"/>
    <n v="0"/>
    <e v="#DIV/0!"/>
    <x v="2"/>
    <s v="web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1:31:10"/>
    <d v="2014-11-11T11:31:10"/>
    <b v="0"/>
    <n v="2"/>
    <b v="0"/>
    <s v="technology/web"/>
    <n v="28.571428571428569"/>
    <n v="60"/>
    <x v="2"/>
    <s v="web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8T19:16:40"/>
    <d v="2015-11-13T19:16:40"/>
    <b v="0"/>
    <n v="0"/>
    <b v="0"/>
    <s v="technology/web"/>
    <n v="0"/>
    <e v="#DIV/0!"/>
    <x v="2"/>
    <s v="web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17:25:56"/>
    <d v="2015-09-01T17:25:56"/>
    <b v="0"/>
    <n v="0"/>
    <b v="0"/>
    <s v="technology/web"/>
    <n v="0"/>
    <e v="#DIV/0!"/>
    <x v="2"/>
    <s v="web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18:00:00"/>
    <d v="2015-12-08T12:40:25"/>
    <b v="0"/>
    <n v="0"/>
    <b v="0"/>
    <s v="technology/web"/>
    <n v="0"/>
    <e v="#DIV/0!"/>
    <x v="2"/>
    <s v="web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07:45:33"/>
    <d v="2015-09-21T07:45:33"/>
    <b v="0"/>
    <n v="27"/>
    <b v="0"/>
    <s v="technology/web"/>
    <n v="10.52"/>
    <n v="97.407407407407405"/>
    <x v="2"/>
    <s v="web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17:16:56"/>
    <d v="2016-02-25T18:16:56"/>
    <b v="0"/>
    <n v="14"/>
    <b v="0"/>
    <s v="technology/web"/>
    <n v="1.34"/>
    <n v="47.857142857142854"/>
    <x v="2"/>
    <s v="web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1:19:25"/>
    <d v="2015-02-28T12:19:25"/>
    <b v="0"/>
    <n v="2"/>
    <b v="0"/>
    <s v="technology/web"/>
    <n v="0.25"/>
    <n v="50"/>
    <x v="2"/>
    <s v="web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4:30:11"/>
    <d v="2016-01-11T14:30:11"/>
    <b v="0"/>
    <n v="0"/>
    <b v="0"/>
    <s v="technology/web"/>
    <n v="0"/>
    <e v="#DIV/0!"/>
    <x v="2"/>
    <s v="web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7T23:32:21"/>
    <d v="2014-11-17T23:32:21"/>
    <b v="0"/>
    <n v="4"/>
    <b v="0"/>
    <s v="technology/web"/>
    <n v="0.32800000000000001"/>
    <n v="20.5"/>
    <x v="2"/>
    <s v="web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3:39:56"/>
    <d v="2015-05-26T13:39:56"/>
    <b v="0"/>
    <n v="0"/>
    <b v="0"/>
    <s v="technology/web"/>
    <n v="0"/>
    <e v="#DIV/0!"/>
    <x v="2"/>
    <s v="web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3T20:39:31"/>
    <d v="2015-03-24T20:39:31"/>
    <b v="0"/>
    <n v="6"/>
    <b v="0"/>
    <s v="technology/web"/>
    <n v="3.2727272727272729"/>
    <n v="30"/>
    <x v="2"/>
    <s v="web"/>
    <x v="0"/>
    <x v="7"/>
  </r>
  <r>
    <n v="2373"/>
    <s v="Cykelauktion.com (Canceled)"/>
    <s v="We want to create a safe marketplace for buying and selling bicycles."/>
    <n v="850000"/>
    <n v="50"/>
    <x v="1"/>
    <s v="SE"/>
    <s v="SEK"/>
    <d v="2015-08-29T10:53:44"/>
    <d v="2015-07-30T10:53:44"/>
    <b v="0"/>
    <n v="1"/>
    <b v="0"/>
    <s v="technology/web"/>
    <n v="5.8823529411764705E-3"/>
    <n v="50"/>
    <x v="2"/>
    <s v="web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15:14:20"/>
    <d v="2015-01-13T15:14:20"/>
    <b v="0"/>
    <n v="1"/>
    <b v="0"/>
    <s v="technology/web"/>
    <n v="4.5454545454545456E-2"/>
    <n v="10"/>
    <x v="2"/>
    <s v="web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15:03:57"/>
    <d v="2016-08-10T15:03:57"/>
    <b v="0"/>
    <n v="0"/>
    <b v="0"/>
    <s v="technology/web"/>
    <n v="0"/>
    <e v="#DIV/0!"/>
    <x v="2"/>
    <s v="web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17:12:46"/>
    <d v="2015-11-10T17:12:46"/>
    <b v="0"/>
    <n v="4"/>
    <b v="0"/>
    <s v="technology/web"/>
    <n v="10.877666666666666"/>
    <n v="81.582499999999996"/>
    <x v="2"/>
    <s v="web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16:53:03"/>
    <d v="2016-10-26T15:53:03"/>
    <b v="0"/>
    <n v="0"/>
    <b v="0"/>
    <s v="technology/web"/>
    <n v="0"/>
    <e v="#DIV/0!"/>
    <x v="2"/>
    <s v="web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5T19:18:50"/>
    <d v="2015-07-27T19:18:50"/>
    <b v="0"/>
    <n v="0"/>
    <b v="0"/>
    <s v="technology/web"/>
    <n v="0"/>
    <e v="#DIV/0!"/>
    <x v="2"/>
    <s v="web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d v="2015-10-04T19:23:36"/>
    <d v="2015-08-20T19:23:36"/>
    <b v="0"/>
    <n v="0"/>
    <b v="0"/>
    <s v="technology/web"/>
    <n v="0"/>
    <e v="#DIV/0!"/>
    <x v="2"/>
    <s v="web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4:02:22"/>
    <d v="2015-09-01T14:02:22"/>
    <b v="0"/>
    <n v="3"/>
    <b v="0"/>
    <s v="technology/web"/>
    <n v="0.36666666666666664"/>
    <n v="18.333333333333332"/>
    <x v="2"/>
    <s v="web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17:27:28"/>
    <d v="2015-03-11T17:27:28"/>
    <b v="0"/>
    <n v="7"/>
    <b v="0"/>
    <s v="technology/web"/>
    <n v="1.8193398957730169"/>
    <n v="224.42857142857142"/>
    <x v="2"/>
    <s v="web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3T23:30:03"/>
    <d v="2015-07-09T23:30:03"/>
    <b v="0"/>
    <n v="2"/>
    <b v="0"/>
    <s v="technology/web"/>
    <n v="2.5"/>
    <n v="37.5"/>
    <x v="2"/>
    <s v="web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1T20:21:47"/>
    <d v="2015-01-22T20:21:47"/>
    <b v="0"/>
    <n v="3"/>
    <b v="0"/>
    <s v="technology/web"/>
    <n v="4.3499999999999996"/>
    <n v="145"/>
    <x v="2"/>
    <s v="web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3T21:37:23"/>
    <d v="2014-10-14T20:37:23"/>
    <b v="0"/>
    <n v="8"/>
    <b v="0"/>
    <s v="technology/web"/>
    <n v="0.8"/>
    <n v="1"/>
    <x v="2"/>
    <s v="web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1:50:32"/>
    <d v="2015-07-06T11:50:32"/>
    <b v="0"/>
    <n v="7"/>
    <b v="0"/>
    <s v="technology/web"/>
    <n v="1.2123076923076923"/>
    <n v="112.57142857142857"/>
    <x v="2"/>
    <s v="web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15:07:04"/>
    <d v="2014-11-11T15:07:04"/>
    <b v="0"/>
    <n v="0"/>
    <b v="0"/>
    <s v="technology/web"/>
    <n v="0"/>
    <e v="#DIV/0!"/>
    <x v="2"/>
    <s v="web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0:02:20"/>
    <d v="2016-06-07T10:02:20"/>
    <b v="0"/>
    <n v="3"/>
    <b v="0"/>
    <s v="technology/web"/>
    <n v="0.68399999999999994"/>
    <n v="342"/>
    <x v="2"/>
    <s v="web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4:29:00"/>
    <d v="2014-12-16T15:29:19"/>
    <b v="0"/>
    <n v="8"/>
    <b v="0"/>
    <s v="technology/web"/>
    <n v="1.2513513513513512"/>
    <n v="57.875"/>
    <x v="2"/>
    <s v="web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16:59:00"/>
    <d v="2015-06-24T10:40:52"/>
    <b v="0"/>
    <n v="1"/>
    <b v="0"/>
    <s v="technology/web"/>
    <n v="0.1875"/>
    <n v="30"/>
    <x v="2"/>
    <s v="web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1:17:44"/>
    <d v="2014-11-25T01:17:44"/>
    <b v="0"/>
    <n v="0"/>
    <b v="0"/>
    <s v="technology/web"/>
    <n v="0"/>
    <e v="#DIV/0!"/>
    <x v="2"/>
    <s v="web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3:04:04"/>
    <d v="2015-03-01T14:04:04"/>
    <b v="0"/>
    <n v="1"/>
    <b v="0"/>
    <s v="technology/web"/>
    <n v="0.125"/>
    <n v="25"/>
    <x v="2"/>
    <s v="web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8T21:53:43"/>
    <d v="2015-09-28T21:53:43"/>
    <b v="0"/>
    <n v="0"/>
    <b v="0"/>
    <s v="technology/web"/>
    <n v="0"/>
    <e v="#DIV/0!"/>
    <x v="2"/>
    <s v="web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0:33:37"/>
    <d v="2015-07-09T10:33:37"/>
    <b v="0"/>
    <n v="1"/>
    <b v="0"/>
    <s v="technology/web"/>
    <n v="0.05"/>
    <n v="50"/>
    <x v="2"/>
    <s v="web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3:41:33"/>
    <d v="2015-01-27T03:41:33"/>
    <b v="0"/>
    <n v="2"/>
    <b v="0"/>
    <s v="technology/web"/>
    <n v="0.06"/>
    <n v="1.5"/>
    <x v="2"/>
    <s v="web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3:57:00"/>
    <d v="2016-12-12T21:54:47"/>
    <b v="0"/>
    <n v="0"/>
    <b v="0"/>
    <s v="technology/web"/>
    <n v="0"/>
    <e v="#DIV/0!"/>
    <x v="2"/>
    <s v="web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15:22:38"/>
    <d v="2015-09-15T15:22:38"/>
    <b v="0"/>
    <n v="1"/>
    <b v="0"/>
    <s v="technology/web"/>
    <n v="0.2"/>
    <n v="10"/>
    <x v="2"/>
    <s v="web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16:14:16"/>
    <d v="2014-12-03T16:14:16"/>
    <b v="0"/>
    <n v="0"/>
    <b v="0"/>
    <s v="technology/web"/>
    <n v="0"/>
    <e v="#DIV/0!"/>
    <x v="2"/>
    <s v="web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16:59:44"/>
    <d v="2015-06-02T16:59:44"/>
    <b v="0"/>
    <n v="0"/>
    <b v="0"/>
    <s v="technology/web"/>
    <n v="0"/>
    <e v="#DIV/0!"/>
    <x v="2"/>
    <s v="web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15:28:26"/>
    <d v="2014-11-13T15:28:26"/>
    <b v="0"/>
    <n v="0"/>
    <b v="0"/>
    <s v="technology/web"/>
    <n v="0"/>
    <e v="#DIV/0!"/>
    <x v="2"/>
    <s v="web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1:26:04"/>
    <d v="2016-03-15T01:26:04"/>
    <b v="0"/>
    <n v="0"/>
    <b v="0"/>
    <s v="technology/web"/>
    <n v="0"/>
    <e v="#DIV/0!"/>
    <x v="2"/>
    <s v="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4:44:56"/>
    <d v="2016-01-05T14:44:56"/>
    <b v="0"/>
    <n v="9"/>
    <b v="0"/>
    <s v="food/food trucks"/>
    <n v="0.71785714285714286"/>
    <n v="22.333333333333332"/>
    <x v="7"/>
    <s v="food trucks"/>
    <x v="2"/>
    <x v="1"/>
  </r>
  <r>
    <n v="2402"/>
    <s v="Cupcake Truck Unite"/>
    <s v="Small town, delicious treats, and a mobile truck"/>
    <n v="12000"/>
    <n v="52"/>
    <x v="2"/>
    <s v="US"/>
    <s v="USD"/>
    <d v="2015-05-13T11:18:51"/>
    <d v="2015-04-13T11:18:51"/>
    <b v="0"/>
    <n v="1"/>
    <b v="0"/>
    <s v="food/food trucks"/>
    <n v="0.43333333333333329"/>
    <n v="52"/>
    <x v="7"/>
    <s v="food trucks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15:10:58"/>
    <d v="2016-01-30T16:10:58"/>
    <b v="0"/>
    <n v="12"/>
    <b v="0"/>
    <s v="food/food trucks"/>
    <n v="16.833333333333332"/>
    <n v="16.833333333333332"/>
    <x v="7"/>
    <s v="food trucks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2T19:56:47"/>
    <d v="2015-12-03T19:56:47"/>
    <b v="0"/>
    <n v="0"/>
    <b v="0"/>
    <s v="food/food trucks"/>
    <n v="0"/>
    <e v="#DIV/0!"/>
    <x v="7"/>
    <s v="food trucks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09:02:55"/>
    <d v="2016-08-13T09:02:55"/>
    <b v="0"/>
    <n v="20"/>
    <b v="0"/>
    <s v="food/food trucks"/>
    <n v="22.52"/>
    <n v="56.3"/>
    <x v="7"/>
    <s v="food trucks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8T21:39:50"/>
    <d v="2014-12-09T21:39:50"/>
    <b v="0"/>
    <n v="16"/>
    <b v="0"/>
    <s v="food/food trucks"/>
    <n v="41.384615384615387"/>
    <n v="84.0625"/>
    <x v="7"/>
    <s v="food trucks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1:00:00"/>
    <d v="2015-03-19T08:48:48"/>
    <b v="0"/>
    <n v="33"/>
    <b v="0"/>
    <s v="food/food trucks"/>
    <n v="25.259090909090908"/>
    <n v="168.39393939393941"/>
    <x v="7"/>
    <s v="food trucks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d v="2014-11-05T23:22:37"/>
    <d v="2014-10-06T22:22:37"/>
    <b v="0"/>
    <n v="2"/>
    <b v="0"/>
    <s v="food/food trucks"/>
    <n v="0.2"/>
    <n v="15"/>
    <x v="7"/>
    <s v="food trucks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16:01:15"/>
    <d v="2015-07-19T16:01:15"/>
    <b v="0"/>
    <n v="6"/>
    <b v="0"/>
    <s v="food/food trucks"/>
    <n v="1.8399999999999999"/>
    <n v="76.666666666666671"/>
    <x v="7"/>
    <s v="food trucks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4:47:55"/>
    <d v="2015-08-08T04:47:55"/>
    <b v="0"/>
    <n v="0"/>
    <b v="0"/>
    <s v="food/food trucks"/>
    <n v="0"/>
    <e v="#DIV/0!"/>
    <x v="7"/>
    <s v="food trucks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2:34:42"/>
    <d v="2015-07-26T12:34:42"/>
    <b v="0"/>
    <n v="3"/>
    <b v="0"/>
    <s v="food/food trucks"/>
    <n v="0.60399999999999998"/>
    <n v="50.333333333333336"/>
    <x v="7"/>
    <s v="food trucks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3:41:13"/>
    <d v="2016-10-12T12:41:13"/>
    <b v="0"/>
    <n v="0"/>
    <b v="0"/>
    <s v="food/food trucks"/>
    <n v="0"/>
    <e v="#DIV/0!"/>
    <x v="7"/>
    <s v="food trucks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18:30:00"/>
    <d v="2014-04-30T21:38:02"/>
    <b v="0"/>
    <n v="3"/>
    <b v="0"/>
    <s v="food/food trucks"/>
    <n v="0.83333333333333337"/>
    <n v="8.3333333333333339"/>
    <x v="7"/>
    <s v="food trucks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1T22:59:00"/>
    <d v="2015-07-13T11:41:00"/>
    <b v="0"/>
    <n v="13"/>
    <b v="0"/>
    <s v="food/food trucks"/>
    <n v="3.0666666666666664"/>
    <n v="35.384615384615387"/>
    <x v="7"/>
    <s v="food trucks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15:42:26"/>
    <d v="2016-06-15T15:42:26"/>
    <b v="0"/>
    <n v="6"/>
    <b v="0"/>
    <s v="food/food trucks"/>
    <n v="0.55833333333333335"/>
    <n v="55.833333333333336"/>
    <x v="7"/>
    <s v="food trucks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0:00:00"/>
    <d v="2015-01-15T12:42:23"/>
    <b v="0"/>
    <n v="1"/>
    <b v="0"/>
    <s v="food/food trucks"/>
    <n v="2.5000000000000001E-2"/>
    <n v="5"/>
    <x v="7"/>
    <s v="food trucks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16:13:07"/>
    <d v="2014-07-11T16:13:07"/>
    <b v="0"/>
    <n v="0"/>
    <b v="0"/>
    <s v="food/food trucks"/>
    <n v="0"/>
    <e v="#DIV/0!"/>
    <x v="7"/>
    <s v="food trucks"/>
    <x v="3"/>
    <x v="3"/>
  </r>
  <r>
    <n v="2418"/>
    <s v="Mexican food truck"/>
    <s v="I want to start my food truck business."/>
    <n v="25000"/>
    <n v="5"/>
    <x v="2"/>
    <s v="US"/>
    <s v="USD"/>
    <d v="2015-03-24T14:34:04"/>
    <d v="2015-01-23T15:34:04"/>
    <b v="0"/>
    <n v="5"/>
    <b v="0"/>
    <s v="food/food trucks"/>
    <n v="0.02"/>
    <n v="1"/>
    <x v="7"/>
    <s v="food trucks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2:43:09"/>
    <d v="2014-12-20T12:43:09"/>
    <b v="0"/>
    <n v="0"/>
    <b v="0"/>
    <s v="food/food trucks"/>
    <n v="0"/>
    <e v="#DIV/0!"/>
    <x v="7"/>
    <s v="food trucks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09T20:41:35"/>
    <d v="2014-09-10T19:41:35"/>
    <b v="0"/>
    <n v="36"/>
    <b v="0"/>
    <s v="food/food trucks"/>
    <n v="14.825133372851216"/>
    <n v="69.472222222222229"/>
    <x v="7"/>
    <s v="food trucks"/>
    <x v="3"/>
    <x v="8"/>
  </r>
  <r>
    <n v="2421"/>
    <s v="hot dog cart"/>
    <s v="help me start Merrill's first hot dog cart in this empty lot"/>
    <n v="6000"/>
    <n v="1"/>
    <x v="2"/>
    <s v="US"/>
    <s v="USD"/>
    <d v="2015-02-21T11:29:56"/>
    <d v="2015-01-22T11:29:56"/>
    <b v="0"/>
    <n v="1"/>
    <b v="0"/>
    <s v="food/food trucks"/>
    <n v="1.6666666666666666E-2"/>
    <n v="1"/>
    <x v="7"/>
    <s v="food trucks"/>
    <x v="0"/>
    <x v="1"/>
  </r>
  <r>
    <n v="2422"/>
    <s v="Help starting a family owned food truck"/>
    <s v="Family owned business serving BBQ and seafood to the public"/>
    <n v="500"/>
    <n v="1"/>
    <x v="2"/>
    <s v="US"/>
    <s v="USD"/>
    <d v="2015-03-11T11:23:56"/>
    <d v="2015-02-09T12:23:56"/>
    <b v="0"/>
    <n v="1"/>
    <b v="0"/>
    <s v="food/food trucks"/>
    <n v="0.2"/>
    <n v="1"/>
    <x v="7"/>
    <s v="food trucks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1:54:50"/>
    <d v="2014-12-01T11:54:50"/>
    <b v="0"/>
    <n v="1"/>
    <b v="0"/>
    <s v="food/food trucks"/>
    <n v="1.3333333333333334E-2"/>
    <n v="8"/>
    <x v="7"/>
    <s v="food trucks"/>
    <x v="3"/>
    <x v="11"/>
  </r>
  <r>
    <n v="2424"/>
    <s v="Lily and Memphs"/>
    <s v="Great and creative food from the heart in the form of a sweet food truck!"/>
    <n v="25000"/>
    <n v="310"/>
    <x v="2"/>
    <s v="US"/>
    <s v="USD"/>
    <d v="2014-10-27T16:25:08"/>
    <d v="2014-09-27T16:25:08"/>
    <b v="0"/>
    <n v="9"/>
    <b v="0"/>
    <s v="food/food trucks"/>
    <n v="1.24"/>
    <n v="34.444444444444443"/>
    <x v="7"/>
    <s v="food trucks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17:04:00"/>
    <d v="2016-05-12T16:55:49"/>
    <b v="0"/>
    <n v="1"/>
    <b v="0"/>
    <s v="food/food trucks"/>
    <n v="2.8571428571428574E-2"/>
    <n v="1"/>
    <x v="7"/>
    <s v="food trucks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7T23:04:52"/>
    <d v="2015-06-08T23:04:52"/>
    <b v="0"/>
    <n v="0"/>
    <b v="0"/>
    <s v="food/food trucks"/>
    <n v="0"/>
    <e v="#DIV/0!"/>
    <x v="7"/>
    <s v="food trucks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1:38:53"/>
    <d v="2016-02-12T02:38:53"/>
    <b v="0"/>
    <n v="1"/>
    <b v="0"/>
    <s v="food/food trucks"/>
    <n v="2E-3"/>
    <n v="1"/>
    <x v="7"/>
    <s v="food trucks"/>
    <x v="2"/>
    <x v="2"/>
  </r>
  <r>
    <n v="2428"/>
    <s v="Premium Burgers"/>
    <s v="From Moo 2 You! We want to offer premium burgers to a taco flooded environment."/>
    <n v="35000"/>
    <n v="1"/>
    <x v="2"/>
    <s v="US"/>
    <s v="USD"/>
    <d v="2015-03-12T12:49:11"/>
    <d v="2015-02-10T13:49:11"/>
    <b v="0"/>
    <n v="1"/>
    <b v="0"/>
    <s v="food/food trucks"/>
    <n v="2.8571428571428571E-3"/>
    <n v="1"/>
    <x v="7"/>
    <s v="food trucks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1:44:00"/>
    <d v="2016-12-30T16:06:06"/>
    <b v="0"/>
    <n v="4"/>
    <b v="0"/>
    <s v="food/food trucks"/>
    <n v="1.4321428571428572"/>
    <n v="501.25"/>
    <x v="7"/>
    <s v="food trucks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1T22:08:24"/>
    <d v="2016-01-12T22:08:24"/>
    <b v="0"/>
    <n v="2"/>
    <b v="0"/>
    <s v="food/food trucks"/>
    <n v="0.70000000000000007"/>
    <n v="10.5"/>
    <x v="7"/>
    <s v="food trucks"/>
    <x v="2"/>
    <x v="1"/>
  </r>
  <r>
    <n v="2431"/>
    <s v="Murphy's good eatin'"/>
    <s v="Go to Colorado and run a food truck with homemade food of all kinds."/>
    <n v="100000"/>
    <n v="2"/>
    <x v="2"/>
    <s v="US"/>
    <s v="USD"/>
    <d v="2016-06-27T21:23:33"/>
    <d v="2016-04-28T21:23:33"/>
    <b v="0"/>
    <n v="2"/>
    <b v="0"/>
    <s v="food/food trucks"/>
    <n v="2E-3"/>
    <n v="1"/>
    <x v="7"/>
    <s v="food trucks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0:14:57"/>
    <d v="2015-02-06T00:14:57"/>
    <b v="0"/>
    <n v="2"/>
    <b v="0"/>
    <s v="food/food trucks"/>
    <n v="1.4285714285714287E-2"/>
    <n v="1"/>
    <x v="7"/>
    <s v="food trucks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16:35:43"/>
    <d v="2016-01-28T16:35:43"/>
    <b v="0"/>
    <n v="0"/>
    <b v="0"/>
    <s v="food/food trucks"/>
    <n v="0"/>
    <e v="#DIV/0!"/>
    <x v="7"/>
    <s v="food trucks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3T23:27:54"/>
    <d v="2015-06-24T23:27:54"/>
    <b v="0"/>
    <n v="2"/>
    <b v="0"/>
    <s v="food/food trucks"/>
    <n v="0.13"/>
    <n v="13"/>
    <x v="7"/>
    <s v="food trucks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1:39:46"/>
    <d v="2015-09-05T01:39:46"/>
    <b v="0"/>
    <n v="4"/>
    <b v="0"/>
    <s v="food/food trucks"/>
    <n v="0.48960000000000004"/>
    <n v="306"/>
    <x v="7"/>
    <s v="food trucks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09:46:10"/>
    <d v="2015-11-30T09:46:10"/>
    <b v="0"/>
    <n v="2"/>
    <b v="0"/>
    <s v="food/food trucks"/>
    <n v="3.8461538461538464E-2"/>
    <n v="22.5"/>
    <x v="7"/>
    <s v="food trucks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3:00:00"/>
    <d v="2015-01-27T18:09:48"/>
    <b v="0"/>
    <n v="0"/>
    <b v="0"/>
    <s v="food/food trucks"/>
    <n v="0"/>
    <e v="#DIV/0!"/>
    <x v="7"/>
    <s v="food trucks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17:57:42"/>
    <d v="2015-10-08T16:57:42"/>
    <b v="0"/>
    <n v="1"/>
    <b v="0"/>
    <s v="food/food trucks"/>
    <n v="0.33333333333333337"/>
    <n v="50"/>
    <x v="7"/>
    <s v="food trucks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4:38:49"/>
    <d v="2015-09-18T14:38:49"/>
    <b v="0"/>
    <n v="0"/>
    <b v="0"/>
    <s v="food/food trucks"/>
    <n v="0"/>
    <e v="#DIV/0!"/>
    <x v="7"/>
    <s v="food trucks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16:35:13"/>
    <d v="2016-01-14T16:35:13"/>
    <b v="0"/>
    <n v="2"/>
    <b v="0"/>
    <s v="food/food trucks"/>
    <n v="0.2"/>
    <n v="5"/>
    <x v="7"/>
    <s v="food trucks"/>
    <x v="2"/>
    <x v="1"/>
  </r>
  <r>
    <n v="2441"/>
    <s v="Bring Alchemy Pops to the People!"/>
    <s v="YOU can help Alchemy Pops POP up on a street near you!"/>
    <n v="7500"/>
    <n v="8091"/>
    <x v="0"/>
    <s v="US"/>
    <s v="USD"/>
    <d v="2015-07-22T23:59:00"/>
    <d v="2015-07-01T22:00:54"/>
    <b v="0"/>
    <n v="109"/>
    <b v="1"/>
    <s v="food/small batch"/>
    <n v="107.88"/>
    <n v="74.22935779816514"/>
    <x v="7"/>
    <s v="small batch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0:00:28"/>
    <d v="2015-02-17T11:00:28"/>
    <b v="0"/>
    <n v="372"/>
    <b v="1"/>
    <s v="food/small batch"/>
    <n v="125.94166666666666"/>
    <n v="81.252688172043008"/>
    <x v="7"/>
    <s v="small batch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0:00:22"/>
    <d v="2014-07-16T10:00:22"/>
    <b v="0"/>
    <n v="311"/>
    <b v="1"/>
    <s v="food/small batch"/>
    <n v="202.51495"/>
    <n v="130.23469453376205"/>
    <x v="7"/>
    <s v="small batch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3:06:31"/>
    <d v="2016-04-25T13:06:31"/>
    <b v="0"/>
    <n v="61"/>
    <b v="1"/>
    <s v="food/small batch"/>
    <n v="108.60000000000001"/>
    <n v="53.409836065573771"/>
    <x v="7"/>
    <s v="small batch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5T23:33:41"/>
    <d v="2015-08-26T23:33:41"/>
    <b v="0"/>
    <n v="115"/>
    <b v="1"/>
    <s v="food/small batch"/>
    <n v="172.8"/>
    <n v="75.130434782608702"/>
    <x v="7"/>
    <s v="small batch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0:27:51"/>
    <d v="2016-10-27T09:27:51"/>
    <b v="0"/>
    <n v="111"/>
    <b v="1"/>
    <s v="food/small batch"/>
    <n v="167.98"/>
    <n v="75.666666666666671"/>
    <x v="7"/>
    <s v="small batch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1T23:00:00"/>
    <d v="2016-10-11T06:16:33"/>
    <b v="0"/>
    <n v="337"/>
    <b v="1"/>
    <s v="food/small batch"/>
    <n v="427.20000000000005"/>
    <n v="31.691394658753708"/>
    <x v="7"/>
    <s v="small batch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0:36:00"/>
    <d v="2016-08-25T02:35:13"/>
    <b v="0"/>
    <n v="9"/>
    <b v="1"/>
    <s v="food/small batch"/>
    <n v="107.5"/>
    <n v="47.777777777777779"/>
    <x v="7"/>
    <s v="small batch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29T23:25:15"/>
    <d v="2014-10-30T22:25:15"/>
    <b v="0"/>
    <n v="120"/>
    <b v="1"/>
    <s v="food/small batch"/>
    <n v="108"/>
    <n v="90"/>
    <x v="7"/>
    <s v="small batch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7T22:11:00"/>
    <d v="2014-09-19T20:44:16"/>
    <b v="0"/>
    <n v="102"/>
    <b v="1"/>
    <s v="food/small batch"/>
    <n v="101.53353333333335"/>
    <n v="149.31401960784314"/>
    <x v="7"/>
    <s v="small batch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16:48:10"/>
    <d v="2017-02-13T16:48:10"/>
    <b v="0"/>
    <n v="186"/>
    <b v="1"/>
    <s v="food/small batch"/>
    <n v="115.45"/>
    <n v="62.06989247311828"/>
    <x v="7"/>
    <s v="small batch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18:00:00"/>
    <d v="2015-11-30T15:15:00"/>
    <b v="0"/>
    <n v="15"/>
    <b v="1"/>
    <s v="food/small batch"/>
    <n v="133.5"/>
    <n v="53.4"/>
    <x v="7"/>
    <s v="small batch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1:36:49"/>
    <d v="2017-01-03T11:36:49"/>
    <b v="0"/>
    <n v="67"/>
    <b v="1"/>
    <s v="food/small batch"/>
    <n v="154.69999999999999"/>
    <n v="69.268656716417908"/>
    <x v="7"/>
    <s v="small batch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0T23:50:08"/>
    <d v="2017-02-03T23:50:08"/>
    <b v="0"/>
    <n v="130"/>
    <b v="1"/>
    <s v="food/small batch"/>
    <n v="100.84571428571429"/>
    <n v="271.50769230769231"/>
    <x v="7"/>
    <s v="small batch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3:45:50"/>
    <d v="2016-03-23T13:45:50"/>
    <b v="0"/>
    <n v="16"/>
    <b v="1"/>
    <s v="food/small batch"/>
    <n v="182"/>
    <n v="34.125"/>
    <x v="7"/>
    <s v="small batch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18:03:59"/>
    <d v="2017-01-26T18:03:59"/>
    <b v="0"/>
    <n v="67"/>
    <b v="1"/>
    <s v="food/small batch"/>
    <n v="180.86666666666667"/>
    <n v="40.492537313432834"/>
    <x v="7"/>
    <s v="small batch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08:27:36"/>
    <d v="2016-02-23T09:27:36"/>
    <b v="0"/>
    <n v="124"/>
    <b v="1"/>
    <s v="food/small batch"/>
    <n v="102.30434782608695"/>
    <n v="189.75806451612902"/>
    <x v="7"/>
    <s v="small batch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4:00:00"/>
    <d v="2016-05-05T15:55:18"/>
    <b v="0"/>
    <n v="80"/>
    <b v="1"/>
    <s v="food/small batch"/>
    <n v="110.17999999999999"/>
    <n v="68.862499999999997"/>
    <x v="7"/>
    <s v="small batch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09:18:05"/>
    <d v="2016-02-07T10:18:05"/>
    <b v="0"/>
    <n v="282"/>
    <b v="1"/>
    <s v="food/small batch"/>
    <n v="102.25"/>
    <n v="108.77659574468085"/>
    <x v="7"/>
    <s v="small batch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2T23:17:00"/>
    <d v="2016-11-29T23:29:27"/>
    <b v="0"/>
    <n v="68"/>
    <b v="1"/>
    <s v="food/small batch"/>
    <n v="100.78823529411764"/>
    <n v="125.98529411764706"/>
    <x v="7"/>
    <s v="small batch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09-30T22:00:00"/>
    <d v="2011-08-28T19:18:17"/>
    <b v="0"/>
    <n v="86"/>
    <b v="1"/>
    <s v="music/indie rock"/>
    <n v="103.8"/>
    <n v="90.523255813953483"/>
    <x v="4"/>
    <s v="indie rock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8T23:28:16"/>
    <d v="2012-06-28T23:28:16"/>
    <b v="0"/>
    <n v="115"/>
    <b v="1"/>
    <s v="music/indie rock"/>
    <n v="110.70833333333334"/>
    <n v="28.880434782608695"/>
    <x v="4"/>
    <s v="indie rock"/>
    <x v="5"/>
    <x v="0"/>
  </r>
  <r>
    <n v="2463"/>
    <s v="Emma Ate the Lion &quot;Songs Two Count Too&quot;"/>
    <s v="Emma Ate The Lion's debut full length album"/>
    <n v="2000"/>
    <n v="2325"/>
    <x v="0"/>
    <s v="US"/>
    <s v="USD"/>
    <d v="2013-04-16T14:00:00"/>
    <d v="2013-03-07T21:40:25"/>
    <b v="0"/>
    <n v="75"/>
    <b v="1"/>
    <s v="music/indie rock"/>
    <n v="116.25000000000001"/>
    <n v="31"/>
    <x v="4"/>
    <s v="indie rock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4:29:00"/>
    <d v="2015-09-01T16:36:37"/>
    <b v="0"/>
    <n v="43"/>
    <b v="1"/>
    <s v="music/indie rock"/>
    <n v="111.1"/>
    <n v="51.674418604651166"/>
    <x v="4"/>
    <s v="indie rock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2:15:48"/>
    <d v="2012-08-24T12:15:48"/>
    <b v="0"/>
    <n v="48"/>
    <b v="1"/>
    <s v="music/indie rock"/>
    <n v="180.14285714285714"/>
    <n v="26.270833333333332"/>
    <x v="4"/>
    <s v="indie rock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8T21:27:33"/>
    <d v="2013-04-08T21:27:33"/>
    <b v="0"/>
    <n v="52"/>
    <b v="1"/>
    <s v="music/indie rock"/>
    <n v="100"/>
    <n v="48.07692307692308"/>
    <x v="4"/>
    <s v="indie rock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2:00:00"/>
    <d v="2012-04-26T15:58:51"/>
    <b v="0"/>
    <n v="43"/>
    <b v="1"/>
    <s v="music/indie rock"/>
    <n v="118.5"/>
    <n v="27.558139534883722"/>
    <x v="4"/>
    <s v="indie rock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0:00:00"/>
    <d v="2012-09-21T22:42:01"/>
    <b v="0"/>
    <n v="58"/>
    <b v="1"/>
    <s v="music/indie rock"/>
    <n v="107.21700000000001"/>
    <n v="36.97137931034483"/>
    <x v="4"/>
    <s v="indie rock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05:18:49"/>
    <d v="2011-01-14T05:18:49"/>
    <b v="0"/>
    <n v="47"/>
    <b v="1"/>
    <s v="music/indie rock"/>
    <n v="113.66666666666667"/>
    <n v="29.021276595744681"/>
    <x v="4"/>
    <s v="indie rock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3T20:47:35"/>
    <d v="2012-04-23T20:47:35"/>
    <b v="0"/>
    <n v="36"/>
    <b v="1"/>
    <s v="music/indie rock"/>
    <n v="103.16400000000002"/>
    <n v="28.65666666666667"/>
    <x v="4"/>
    <s v="indie rock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18:49:52"/>
    <d v="2011-12-16T18:49:52"/>
    <b v="0"/>
    <n v="17"/>
    <b v="1"/>
    <s v="music/indie rock"/>
    <n v="128"/>
    <n v="37.647058823529413"/>
    <x v="4"/>
    <s v="indie rock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3T20:03:00"/>
    <d v="2010-06-24T21:46:20"/>
    <b v="0"/>
    <n v="104"/>
    <b v="1"/>
    <s v="music/indie rock"/>
    <n v="135.76026666666667"/>
    <n v="97.904038461538462"/>
    <x v="4"/>
    <s v="indie rock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3:57:49"/>
    <d v="2012-10-11T12:57:49"/>
    <b v="0"/>
    <n v="47"/>
    <b v="1"/>
    <s v="music/indie rock"/>
    <n v="100"/>
    <n v="42.553191489361701"/>
    <x v="4"/>
    <s v="indie rock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0T19:16:16"/>
    <d v="2010-08-26T19:16:16"/>
    <b v="0"/>
    <n v="38"/>
    <b v="1"/>
    <s v="music/indie rock"/>
    <n v="100.00360000000002"/>
    <n v="131.58368421052631"/>
    <x v="4"/>
    <s v="indie rock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17:00:00"/>
    <d v="2010-05-12T01:54:15"/>
    <b v="0"/>
    <n v="81"/>
    <b v="1"/>
    <s v="music/indie rock"/>
    <n v="104.71999999999998"/>
    <n v="32.320987654320987"/>
    <x v="4"/>
    <s v="indie rock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3:52:50"/>
    <d v="2014-10-01T02:52:50"/>
    <b v="0"/>
    <n v="55"/>
    <b v="1"/>
    <s v="music/indie rock"/>
    <n v="105.02249999999999"/>
    <n v="61.103999999999999"/>
    <x v="4"/>
    <s v="indie rock"/>
    <x v="3"/>
    <x v="9"/>
  </r>
  <r>
    <n v="2477"/>
    <s v="Debut Album"/>
    <s v="Releasing my first album in August, and I need your help in order to get it done!"/>
    <n v="750"/>
    <n v="1285"/>
    <x v="0"/>
    <s v="US"/>
    <s v="USD"/>
    <d v="2012-08-12T11:35:45"/>
    <d v="2012-06-28T11:35:45"/>
    <b v="0"/>
    <n v="41"/>
    <b v="1"/>
    <s v="music/indie rock"/>
    <n v="171.33333333333334"/>
    <n v="31.341463414634145"/>
    <x v="4"/>
    <s v="indie rock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17:48:33"/>
    <d v="2012-12-14T17:48:33"/>
    <b v="0"/>
    <n v="79"/>
    <b v="1"/>
    <s v="music/indie rock"/>
    <n v="127.49999999999999"/>
    <n v="129.1139240506329"/>
    <x v="4"/>
    <s v="indie rock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d v="2012-07-27T21:00:00"/>
    <d v="2012-07-17T12:26:34"/>
    <b v="0"/>
    <n v="16"/>
    <b v="1"/>
    <s v="music/indie rock"/>
    <n v="133.44333333333333"/>
    <n v="25.020624999999999"/>
    <x v="4"/>
    <s v="indie rock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17:28:04"/>
    <d v="2015-08-11T17:28:04"/>
    <b v="0"/>
    <n v="8"/>
    <b v="1"/>
    <s v="music/indie rock"/>
    <n v="100"/>
    <n v="250"/>
    <x v="4"/>
    <s v="indie rock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0:30:08"/>
    <d v="2012-03-31T10:30:08"/>
    <b v="0"/>
    <n v="95"/>
    <b v="1"/>
    <s v="music/indie rock"/>
    <n v="112.91099999999999"/>
    <n v="47.541473684210523"/>
    <x v="4"/>
    <s v="indie rock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3:46:23"/>
    <d v="2011-06-17T13:46:23"/>
    <b v="0"/>
    <n v="25"/>
    <b v="1"/>
    <s v="music/indie rock"/>
    <n v="100.1"/>
    <n v="40.04"/>
    <x v="4"/>
    <s v="indie rock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2:00:03"/>
    <d v="2012-03-02T13:00:03"/>
    <b v="0"/>
    <n v="19"/>
    <b v="1"/>
    <s v="music/indie rock"/>
    <n v="113.72727272727272"/>
    <n v="65.84210526315789"/>
    <x v="4"/>
    <s v="indie rock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17:00:03"/>
    <d v="2011-08-16T17:00:03"/>
    <b v="0"/>
    <n v="90"/>
    <b v="1"/>
    <s v="music/indie rock"/>
    <n v="119.31742857142855"/>
    <n v="46.401222222222216"/>
    <x v="4"/>
    <s v="indie rock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18:57:59"/>
    <d v="2011-09-07T18:57:59"/>
    <b v="0"/>
    <n v="41"/>
    <b v="1"/>
    <s v="music/indie rock"/>
    <n v="103.25"/>
    <n v="50.365853658536587"/>
    <x v="4"/>
    <s v="indie rock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1:59:36"/>
    <d v="2012-03-23T11:59:36"/>
    <b v="0"/>
    <n v="30"/>
    <b v="1"/>
    <s v="music/indie rock"/>
    <n v="265.66666666666669"/>
    <n v="26.566666666666666"/>
    <x v="4"/>
    <s v="indie rock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6T20:59:57"/>
    <d v="2012-04-26T20:59:57"/>
    <b v="0"/>
    <n v="38"/>
    <b v="1"/>
    <s v="music/indie rock"/>
    <n v="100.05066666666667"/>
    <n v="39.493684210526318"/>
    <x v="4"/>
    <s v="indie rock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1:11:48"/>
    <d v="2011-10-17T10:11:48"/>
    <b v="0"/>
    <n v="65"/>
    <b v="1"/>
    <s v="music/indie rock"/>
    <n v="106.69999999999999"/>
    <n v="49.246153846153845"/>
    <x v="4"/>
    <s v="indie rock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1:33:59"/>
    <d v="2013-04-09T11:33:59"/>
    <b v="0"/>
    <n v="75"/>
    <b v="1"/>
    <s v="music/indie rock"/>
    <n v="133.67142857142858"/>
    <n v="62.38"/>
    <x v="4"/>
    <s v="indie rock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0:27:56"/>
    <d v="2012-04-24T00:27:56"/>
    <b v="0"/>
    <n v="16"/>
    <b v="1"/>
    <s v="music/indie rock"/>
    <n v="121.39999999999999"/>
    <n v="37.9375"/>
    <x v="4"/>
    <s v="indie rock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5T20:51:00"/>
    <d v="2010-12-30T15:08:34"/>
    <b v="0"/>
    <n v="10"/>
    <b v="1"/>
    <s v="music/indie rock"/>
    <n v="103.2"/>
    <n v="51.6"/>
    <x v="4"/>
    <s v="indie rock"/>
    <x v="7"/>
    <x v="11"/>
  </r>
  <r>
    <n v="2492"/>
    <s v="SUPER NICE EP 2012"/>
    <s v="We're a band from Hawaii trying to produce our first EP and we need help!"/>
    <n v="600"/>
    <n v="750"/>
    <x v="0"/>
    <s v="US"/>
    <s v="USD"/>
    <d v="2012-06-16T04:59:00"/>
    <d v="2012-04-25T18:39:48"/>
    <b v="0"/>
    <n v="27"/>
    <b v="1"/>
    <s v="music/indie rock"/>
    <n v="125"/>
    <n v="27.777777777777779"/>
    <x v="4"/>
    <s v="indie rock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8T23:02:20"/>
    <d v="2013-03-14T23:02:20"/>
    <b v="0"/>
    <n v="259"/>
    <b v="1"/>
    <s v="music/indie rock"/>
    <n v="128.69999999999999"/>
    <n v="99.382239382239376"/>
    <x v="4"/>
    <s v="indie rock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0:29:04"/>
    <d v="2012-04-23T10:29:04"/>
    <b v="0"/>
    <n v="39"/>
    <b v="1"/>
    <s v="music/indie rock"/>
    <n v="101.00533333333333"/>
    <n v="38.848205128205123"/>
    <x v="4"/>
    <s v="indie rock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17:42:55"/>
    <d v="2012-05-07T17:42:55"/>
    <b v="0"/>
    <n v="42"/>
    <b v="1"/>
    <s v="music/indie rock"/>
    <n v="127.53666666666665"/>
    <n v="45.548809523809524"/>
    <x v="4"/>
    <s v="indie rock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17:54:52"/>
    <d v="2013-02-22T18:54:52"/>
    <b v="0"/>
    <n v="10"/>
    <b v="1"/>
    <s v="music/indie rock"/>
    <n v="100"/>
    <n v="600"/>
    <x v="4"/>
    <s v="indie rock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16:05:38"/>
    <d v="2011-07-06T16:05:38"/>
    <b v="0"/>
    <n v="56"/>
    <b v="1"/>
    <s v="music/indie rock"/>
    <n v="112.7715"/>
    <n v="80.551071428571419"/>
    <x v="4"/>
    <s v="indie rock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18:13:07"/>
    <d v="2015-01-13T18:13:07"/>
    <b v="0"/>
    <n v="20"/>
    <b v="1"/>
    <s v="music/indie rock"/>
    <n v="105.60000000000001"/>
    <n v="52.8"/>
    <x v="4"/>
    <s v="indie rock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3:00:00"/>
    <d v="2012-11-13T10:33:57"/>
    <b v="0"/>
    <n v="170"/>
    <b v="1"/>
    <s v="music/indie rock"/>
    <n v="202.625"/>
    <n v="47.676470588235297"/>
    <x v="4"/>
    <s v="indie rock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3:32:55"/>
    <d v="2012-05-24T13:32:55"/>
    <b v="0"/>
    <n v="29"/>
    <b v="1"/>
    <s v="music/indie rock"/>
    <n v="113.33333333333333"/>
    <n v="23.448275862068964"/>
    <x v="4"/>
    <s v="indie rock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3:38:24"/>
    <d v="2015-08-28T13:38:24"/>
    <b v="0"/>
    <n v="7"/>
    <b v="0"/>
    <s v="food/restaurants"/>
    <n v="2.5545454545454547"/>
    <n v="40.142857142857146"/>
    <x v="7"/>
    <s v="restaurants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4:48:38"/>
    <d v="2014-08-07T14:48:38"/>
    <b v="0"/>
    <n v="5"/>
    <b v="0"/>
    <s v="food/restaurants"/>
    <n v="7.8181818181818186E-2"/>
    <n v="17.2"/>
    <x v="7"/>
    <s v="restaurants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16:06:00"/>
    <d v="2016-05-08T16:35:08"/>
    <b v="0"/>
    <n v="0"/>
    <b v="0"/>
    <s v="food/restaurants"/>
    <n v="0"/>
    <e v="#DIV/0!"/>
    <x v="7"/>
    <s v="restaurants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4T20:22:14"/>
    <d v="2014-10-15T19:22:14"/>
    <b v="0"/>
    <n v="0"/>
    <b v="0"/>
    <s v="food/restaurants"/>
    <n v="0"/>
    <e v="#DIV/0!"/>
    <x v="7"/>
    <s v="restaurants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3T19:20:16"/>
    <d v="2015-02-11T20:20:16"/>
    <b v="0"/>
    <n v="0"/>
    <b v="0"/>
    <s v="food/restaurants"/>
    <n v="0"/>
    <e v="#DIV/0!"/>
    <x v="7"/>
    <s v="restaurants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16:00:00"/>
    <d v="2015-09-11T02:07:49"/>
    <b v="0"/>
    <n v="2"/>
    <b v="0"/>
    <s v="food/restaurants"/>
    <n v="0.6"/>
    <n v="15"/>
    <x v="7"/>
    <s v="restaurants"/>
    <x v="0"/>
    <x v="8"/>
  </r>
  <r>
    <n v="2507"/>
    <s v="Help Cafe Talavera get a New Kitchen!"/>
    <s v="Unique dishes for a unique city!."/>
    <n v="42850"/>
    <n v="0"/>
    <x v="2"/>
    <s v="US"/>
    <s v="USD"/>
    <d v="2015-05-10T20:45:04"/>
    <d v="2015-04-10T20:45:04"/>
    <b v="0"/>
    <n v="0"/>
    <b v="0"/>
    <s v="food/restaurants"/>
    <n v="0"/>
    <e v="#DIV/0!"/>
    <x v="7"/>
    <s v="restaurants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17:50:34"/>
    <d v="2014-07-15T17:50:34"/>
    <b v="0"/>
    <n v="0"/>
    <b v="0"/>
    <s v="food/restaurants"/>
    <n v="0"/>
    <e v="#DIV/0!"/>
    <x v="7"/>
    <s v="restaurants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3:25:49"/>
    <d v="2015-02-23T14:25:49"/>
    <b v="0"/>
    <n v="28"/>
    <b v="0"/>
    <s v="food/restaurants"/>
    <n v="1.0526315789473684"/>
    <n v="35.714285714285715"/>
    <x v="7"/>
    <s v="restaurants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18:56:12"/>
    <d v="2015-03-15T18:56:12"/>
    <b v="0"/>
    <n v="2"/>
    <b v="0"/>
    <s v="food/restaurants"/>
    <n v="0.15"/>
    <n v="37.5"/>
    <x v="7"/>
    <s v="restaurants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05:43:33"/>
    <d v="2016-01-02T05:43:33"/>
    <b v="0"/>
    <n v="0"/>
    <b v="0"/>
    <s v="food/restaurants"/>
    <n v="0"/>
    <e v="#DIV/0!"/>
    <x v="7"/>
    <s v="restaurants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16:02:41"/>
    <d v="2014-11-28T16:02:41"/>
    <b v="0"/>
    <n v="0"/>
    <b v="0"/>
    <s v="food/restaurants"/>
    <n v="0"/>
    <e v="#DIV/0!"/>
    <x v="7"/>
    <s v="restaurants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5T19:09:49"/>
    <d v="2016-12-27T19:09:49"/>
    <b v="0"/>
    <n v="0"/>
    <b v="0"/>
    <s v="food/restaurants"/>
    <n v="0"/>
    <e v="#DIV/0!"/>
    <x v="7"/>
    <s v="restaurants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4:21:17"/>
    <d v="2014-08-03T04:21:17"/>
    <b v="0"/>
    <n v="4"/>
    <b v="0"/>
    <s v="food/restaurants"/>
    <n v="1.7500000000000002"/>
    <n v="52.5"/>
    <x v="7"/>
    <s v="restaurants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15:09:13"/>
    <d v="2015-01-23T15:09:13"/>
    <b v="0"/>
    <n v="12"/>
    <b v="0"/>
    <s v="food/restaurants"/>
    <n v="18.600000000000001"/>
    <n v="77.5"/>
    <x v="7"/>
    <s v="restaurants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1:40:52"/>
    <d v="2014-10-30T10:40:52"/>
    <b v="0"/>
    <n v="0"/>
    <b v="0"/>
    <s v="food/restaurants"/>
    <n v="0"/>
    <e v="#DIV/0!"/>
    <x v="7"/>
    <s v="restaurants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3:15:30"/>
    <d v="2015-02-17T14:15:30"/>
    <b v="0"/>
    <n v="33"/>
    <b v="0"/>
    <s v="food/restaurants"/>
    <n v="9.8166666666666664"/>
    <n v="53.545454545454547"/>
    <x v="7"/>
    <s v="restaurants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2:20:28"/>
    <d v="2014-10-14T11:20:28"/>
    <b v="0"/>
    <n v="0"/>
    <b v="0"/>
    <s v="food/restaurants"/>
    <n v="0"/>
    <e v="#DIV/0!"/>
    <x v="7"/>
    <s v="restaurants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d v="2014-07-18T22:43:24"/>
    <d v="2014-06-18T22:43:24"/>
    <b v="0"/>
    <n v="4"/>
    <b v="0"/>
    <s v="food/restaurants"/>
    <n v="4.3333333333333335E-2"/>
    <n v="16.25"/>
    <x v="7"/>
    <s v="restaurants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4:21:00"/>
    <d v="2016-08-30T09:24:45"/>
    <b v="0"/>
    <n v="0"/>
    <b v="0"/>
    <s v="food/restaurants"/>
    <n v="0"/>
    <e v="#DIV/0!"/>
    <x v="7"/>
    <s v="restaurants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18:13:41"/>
    <d v="2015-09-22T18:13:41"/>
    <b v="0"/>
    <n v="132"/>
    <b v="1"/>
    <s v="music/classical music"/>
    <n v="109.48792"/>
    <n v="103.68174242424243"/>
    <x v="4"/>
    <s v="classical music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09:52:00"/>
    <d v="2016-03-31T08:46:00"/>
    <b v="0"/>
    <n v="27"/>
    <b v="1"/>
    <s v="music/classical music"/>
    <n v="100"/>
    <n v="185.18518518518519"/>
    <x v="4"/>
    <s v="classical music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7T19:24:52"/>
    <d v="2014-10-18T18:24:52"/>
    <b v="0"/>
    <n v="26"/>
    <b v="1"/>
    <s v="music/classical music"/>
    <n v="156.44444444444446"/>
    <n v="54.153846153846153"/>
    <x v="4"/>
    <s v="classical music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0T23:30:00"/>
    <d v="2014-11-18T14:22:37"/>
    <b v="0"/>
    <n v="43"/>
    <b v="1"/>
    <s v="music/classical music"/>
    <n v="101.6"/>
    <n v="177.2093023255814"/>
    <x v="4"/>
    <s v="classical music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15:16:11"/>
    <d v="2012-05-29T15:16:11"/>
    <b v="0"/>
    <n v="80"/>
    <b v="1"/>
    <s v="music/classical music"/>
    <n v="100.325"/>
    <n v="100.325"/>
    <x v="4"/>
    <s v="classical music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7T23:59:00"/>
    <d v="2014-11-09T21:11:14"/>
    <b v="0"/>
    <n v="33"/>
    <b v="1"/>
    <s v="music/classical music"/>
    <n v="112.94999999999999"/>
    <n v="136.90909090909091"/>
    <x v="4"/>
    <s v="classical music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7T22:59:00"/>
    <d v="2013-09-29T13:01:31"/>
    <b v="0"/>
    <n v="71"/>
    <b v="1"/>
    <s v="music/classical music"/>
    <n v="102.125"/>
    <n v="57.535211267605632"/>
    <x v="4"/>
    <s v="classical music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06:00:00"/>
    <d v="2015-08-01T15:01:43"/>
    <b v="0"/>
    <n v="81"/>
    <b v="1"/>
    <s v="music/classical music"/>
    <n v="107.24974999999999"/>
    <n v="52.962839506172834"/>
    <x v="4"/>
    <s v="classical music"/>
    <x v="0"/>
    <x v="10"/>
  </r>
  <r>
    <n v="2529"/>
    <s v="UrbanArias is DC's Contemporary Opera Company"/>
    <s v="Opera. Short. New."/>
    <n v="6000"/>
    <n v="6257"/>
    <x v="0"/>
    <s v="US"/>
    <s v="USD"/>
    <d v="2012-03-24T19:56:15"/>
    <d v="2012-02-08T20:56:15"/>
    <b v="0"/>
    <n v="76"/>
    <b v="1"/>
    <s v="music/classical music"/>
    <n v="104.28333333333333"/>
    <n v="82.328947368421055"/>
    <x v="4"/>
    <s v="classical music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19T23:50:00"/>
    <d v="2015-03-18T15:45:05"/>
    <b v="0"/>
    <n v="48"/>
    <b v="1"/>
    <s v="music/classical music"/>
    <n v="100"/>
    <n v="135.41666666666666"/>
    <x v="4"/>
    <s v="classical music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4T22:59:00"/>
    <d v="2015-07-23T11:19:14"/>
    <b v="0"/>
    <n v="61"/>
    <b v="1"/>
    <s v="music/classical music"/>
    <n v="100.4"/>
    <n v="74.06557377049181"/>
    <x v="4"/>
    <s v="classical music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15:22:46"/>
    <d v="2012-07-17T15:22:46"/>
    <b v="0"/>
    <n v="60"/>
    <b v="1"/>
    <s v="music/classical music"/>
    <n v="126.125"/>
    <n v="84.083333333333329"/>
    <x v="4"/>
    <s v="classical music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3:01:08"/>
    <d v="2013-01-30T13:01:51"/>
    <b v="0"/>
    <n v="136"/>
    <b v="1"/>
    <s v="music/classical music"/>
    <n v="110.66666666666667"/>
    <n v="61.029411764705884"/>
    <x v="4"/>
    <s v="classical music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1:00:00"/>
    <d v="2009-11-10T11:48:32"/>
    <b v="0"/>
    <n v="14"/>
    <b v="1"/>
    <s v="music/classical music"/>
    <n v="105"/>
    <n v="150"/>
    <x v="4"/>
    <s v="classical music"/>
    <x v="8"/>
    <x v="4"/>
  </r>
  <r>
    <n v="2535"/>
    <s v="Mark Hayes Requiem Recording"/>
    <s v="Mark Hayes: Requiem Recording"/>
    <n v="20000"/>
    <n v="20755"/>
    <x v="0"/>
    <s v="US"/>
    <s v="USD"/>
    <d v="2014-12-01T14:59:05"/>
    <d v="2014-10-31T13:59:05"/>
    <b v="0"/>
    <n v="78"/>
    <b v="1"/>
    <s v="music/classical music"/>
    <n v="103.77499999999999"/>
    <n v="266.08974358974359"/>
    <x v="4"/>
    <s v="classical music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29T21:32:46"/>
    <d v="2013-07-08T21:32:46"/>
    <b v="0"/>
    <n v="4"/>
    <b v="1"/>
    <s v="music/classical music"/>
    <n v="115.99999999999999"/>
    <n v="7.25"/>
    <x v="4"/>
    <s v="classical music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0:34:15"/>
    <d v="2011-06-02T10:34:15"/>
    <b v="0"/>
    <n v="11"/>
    <b v="1"/>
    <s v="music/classical music"/>
    <n v="110.00000000000001"/>
    <n v="100"/>
    <x v="4"/>
    <s v="classical music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3T23:59:00"/>
    <d v="2013-01-24T07:14:21"/>
    <b v="0"/>
    <n v="185"/>
    <b v="1"/>
    <s v="music/classical music"/>
    <n v="113.01761111111111"/>
    <n v="109.96308108108107"/>
    <x v="4"/>
    <s v="classical music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16:39:12"/>
    <d v="2014-12-04T16:39:12"/>
    <b v="0"/>
    <n v="59"/>
    <b v="1"/>
    <s v="music/classical music"/>
    <n v="100.25"/>
    <n v="169.91525423728814"/>
    <x v="4"/>
    <s v="classical music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1:12:01"/>
    <d v="2011-08-30T11:12:01"/>
    <b v="0"/>
    <n v="27"/>
    <b v="1"/>
    <s v="music/classical music"/>
    <n v="103.4"/>
    <n v="95.740740740740748"/>
    <x v="4"/>
    <s v="classical music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05:46:58"/>
    <d v="2013-07-28T05:46:58"/>
    <b v="0"/>
    <n v="63"/>
    <b v="1"/>
    <s v="music/classical music"/>
    <n v="107.02857142857142"/>
    <n v="59.460317460317462"/>
    <x v="4"/>
    <s v="classical music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09-30T22:59:00"/>
    <d v="2013-08-23T05:14:17"/>
    <b v="0"/>
    <n v="13"/>
    <b v="1"/>
    <s v="music/classical music"/>
    <n v="103.57142857142858"/>
    <n v="55.769230769230766"/>
    <x v="4"/>
    <s v="classical music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1T22:00:00"/>
    <d v="2010-12-01T21:34:58"/>
    <b v="0"/>
    <n v="13"/>
    <b v="1"/>
    <s v="music/classical music"/>
    <n v="156.4"/>
    <n v="30.076923076923077"/>
    <x v="4"/>
    <s v="classical music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07:29:29"/>
    <d v="2012-06-08T07:29:29"/>
    <b v="0"/>
    <n v="57"/>
    <b v="1"/>
    <s v="music/classical music"/>
    <n v="100.82"/>
    <n v="88.438596491228068"/>
    <x v="4"/>
    <s v="classical music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6T19:30:00"/>
    <d v="2015-01-22T22:18:58"/>
    <b v="0"/>
    <n v="61"/>
    <b v="1"/>
    <s v="music/classical music"/>
    <n v="195.3"/>
    <n v="64.032786885245898"/>
    <x v="4"/>
    <s v="classical music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0:00:00"/>
    <d v="2013-09-07T15:36:19"/>
    <b v="0"/>
    <n v="65"/>
    <b v="1"/>
    <s v="music/classical music"/>
    <n v="111.71428571428572"/>
    <n v="60.153846153846153"/>
    <x v="4"/>
    <s v="classical music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2:33:23"/>
    <d v="2012-03-05T13:33:23"/>
    <b v="0"/>
    <n v="134"/>
    <b v="1"/>
    <s v="music/classical music"/>
    <n v="119.85454545454546"/>
    <n v="49.194029850746269"/>
    <x v="4"/>
    <s v="classical music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29T23:27:00"/>
    <d v="2016-09-05T10:00:37"/>
    <b v="0"/>
    <n v="37"/>
    <b v="1"/>
    <s v="music/classical music"/>
    <n v="101.85"/>
    <n v="165.16216216216216"/>
    <x v="4"/>
    <s v="classical music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2:00:00"/>
    <d v="2013-04-26T13:11:10"/>
    <b v="0"/>
    <n v="37"/>
    <b v="1"/>
    <s v="music/classical music"/>
    <n v="102.80254777070064"/>
    <n v="43.621621621621621"/>
    <x v="4"/>
    <s v="classical music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7T22:59:00"/>
    <d v="2015-08-12T10:13:26"/>
    <b v="0"/>
    <n v="150"/>
    <b v="1"/>
    <s v="music/classical music"/>
    <n v="100.84615384615385"/>
    <n v="43.7"/>
    <x v="4"/>
    <s v="classical music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15:48:00"/>
    <d v="2012-02-22T01:03:05"/>
    <b v="0"/>
    <n v="56"/>
    <b v="1"/>
    <s v="music/classical music"/>
    <n v="102.73469387755102"/>
    <n v="67.419642857142861"/>
    <x v="4"/>
    <s v="classical music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4:26:21"/>
    <d v="2017-02-03T14:26:21"/>
    <b v="0"/>
    <n v="18"/>
    <b v="1"/>
    <s v="music/classical music"/>
    <n v="106.5"/>
    <n v="177.5"/>
    <x v="4"/>
    <s v="classical music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0T23:46:47"/>
    <d v="2012-07-22T23:46:47"/>
    <b v="0"/>
    <n v="60"/>
    <b v="1"/>
    <s v="music/classical music"/>
    <n v="155.53333333333333"/>
    <n v="38.883333333333333"/>
    <x v="4"/>
    <s v="classical music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5-31T22:59:00"/>
    <d v="2015-04-30T20:52:43"/>
    <b v="0"/>
    <n v="67"/>
    <b v="1"/>
    <s v="music/classical music"/>
    <n v="122.8"/>
    <n v="54.985074626865675"/>
    <x v="4"/>
    <s v="classical music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0:43:13"/>
    <d v="2012-04-27T10:43:13"/>
    <b v="0"/>
    <n v="35"/>
    <b v="1"/>
    <s v="music/classical music"/>
    <n v="107.35"/>
    <n v="61.342857142857142"/>
    <x v="4"/>
    <s v="classical music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18:47:37"/>
    <d v="2012-11-09T18:47:37"/>
    <b v="0"/>
    <n v="34"/>
    <b v="1"/>
    <s v="music/classical music"/>
    <n v="105.50335570469798"/>
    <n v="23.117647058823529"/>
    <x v="4"/>
    <s v="classical music"/>
    <x v="5"/>
    <x v="4"/>
  </r>
  <r>
    <n v="2557"/>
    <s v="European Tour"/>
    <s v="Raising money for our concert tour of Switzerland and Germany in June/July 2014"/>
    <n v="900"/>
    <n v="1066"/>
    <x v="0"/>
    <s v="GB"/>
    <s v="GBP"/>
    <d v="2014-05-15T12:53:06"/>
    <d v="2014-04-15T12:53:06"/>
    <b v="0"/>
    <n v="36"/>
    <b v="1"/>
    <s v="music/classical music"/>
    <n v="118.44444444444444"/>
    <n v="29.611111111111111"/>
    <x v="4"/>
    <s v="classical music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08:59:00"/>
    <d v="2015-03-30T15:38:26"/>
    <b v="0"/>
    <n v="18"/>
    <b v="1"/>
    <s v="music/classical music"/>
    <n v="108.88"/>
    <n v="75.611111111111114"/>
    <x v="4"/>
    <s v="classical music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4:37:00"/>
    <d v="2011-10-13T15:58:04"/>
    <b v="0"/>
    <n v="25"/>
    <b v="1"/>
    <s v="music/classical music"/>
    <n v="111.25"/>
    <n v="35.6"/>
    <x v="4"/>
    <s v="classical music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17:49:34"/>
    <d v="2015-02-04T17:49:34"/>
    <b v="0"/>
    <n v="21"/>
    <b v="1"/>
    <s v="music/classical music"/>
    <n v="100.1"/>
    <n v="143"/>
    <x v="4"/>
    <s v="classical music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07:41:29"/>
    <d v="2015-09-13T07:41:29"/>
    <b v="0"/>
    <n v="0"/>
    <b v="0"/>
    <s v="food/food trucks"/>
    <n v="0"/>
    <e v="#DIV/0!"/>
    <x v="7"/>
    <s v="food trucks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07:35:39"/>
    <d v="2016-08-12T07:35:39"/>
    <b v="0"/>
    <n v="3"/>
    <b v="0"/>
    <s v="food/food trucks"/>
    <n v="0.75"/>
    <n v="25"/>
    <x v="7"/>
    <s v="food trucks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d v="2015-07-29T22:20:51"/>
    <d v="2015-05-30T22:20:51"/>
    <b v="0"/>
    <n v="0"/>
    <b v="0"/>
    <s v="food/food trucks"/>
    <n v="0"/>
    <e v="#DIV/0!"/>
    <x v="7"/>
    <s v="food trucks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7-31T19:58:19"/>
    <d v="2014-07-01T19:58:19"/>
    <b v="0"/>
    <n v="0"/>
    <b v="0"/>
    <s v="food/food trucks"/>
    <n v="0"/>
    <e v="#DIV/0!"/>
    <x v="7"/>
    <s v="food trucks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15:50:00"/>
    <d v="2016-03-11T10:36:29"/>
    <b v="0"/>
    <n v="1"/>
    <b v="0"/>
    <s v="food/food trucks"/>
    <n v="1"/>
    <n v="100"/>
    <x v="7"/>
    <s v="food trucks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18:32:28"/>
    <d v="2014-07-22T18:32:28"/>
    <b v="0"/>
    <n v="0"/>
    <b v="0"/>
    <s v="food/food trucks"/>
    <n v="0"/>
    <e v="#DIV/0!"/>
    <x v="7"/>
    <s v="food trucks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16:05:38"/>
    <d v="2015-03-24T16:05:38"/>
    <b v="0"/>
    <n v="2"/>
    <b v="0"/>
    <s v="food/food trucks"/>
    <n v="0.26666666666666666"/>
    <n v="60"/>
    <x v="7"/>
    <s v="food trucks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0:59:54"/>
    <d v="2016-08-02T10:59:54"/>
    <b v="0"/>
    <n v="1"/>
    <b v="0"/>
    <s v="food/food trucks"/>
    <n v="0.5"/>
    <n v="50"/>
    <x v="7"/>
    <s v="food trucks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6T21:31:52"/>
    <d v="2015-08-17T21:31:52"/>
    <b v="0"/>
    <n v="2"/>
    <b v="0"/>
    <s v="food/food trucks"/>
    <n v="2.2307692307692308"/>
    <n v="72.5"/>
    <x v="7"/>
    <s v="food trucks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16:40:35"/>
    <d v="2017-01-09T16:40:35"/>
    <b v="0"/>
    <n v="2"/>
    <b v="0"/>
    <s v="food/food trucks"/>
    <n v="0.84285714285714297"/>
    <n v="29.5"/>
    <x v="7"/>
    <s v="food trucks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3:12:01"/>
    <d v="2016-03-20T03:12:01"/>
    <b v="0"/>
    <n v="4"/>
    <b v="0"/>
    <s v="food/food trucks"/>
    <n v="0.25"/>
    <n v="62.5"/>
    <x v="7"/>
    <s v="food trucks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2T21:51:57"/>
    <d v="2015-03-13T21:51:57"/>
    <b v="0"/>
    <n v="0"/>
    <b v="0"/>
    <s v="food/food trucks"/>
    <n v="0"/>
    <e v="#DIV/0!"/>
    <x v="7"/>
    <s v="food trucks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09:12:29"/>
    <d v="2014-07-09T09:12:29"/>
    <b v="0"/>
    <n v="0"/>
    <b v="0"/>
    <s v="food/food trucks"/>
    <n v="0"/>
    <e v="#DIV/0!"/>
    <x v="7"/>
    <s v="food trucks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4:49:05"/>
    <d v="2016-04-27T14:49:05"/>
    <b v="0"/>
    <n v="0"/>
    <b v="0"/>
    <s v="food/food trucks"/>
    <n v="0"/>
    <e v="#DIV/0!"/>
    <x v="7"/>
    <s v="food trucks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1T21:36:34"/>
    <d v="2014-12-12T21:36:34"/>
    <b v="0"/>
    <n v="0"/>
    <b v="0"/>
    <s v="food/food trucks"/>
    <n v="0"/>
    <e v="#DIV/0!"/>
    <x v="7"/>
    <s v="food trucks"/>
    <x v="3"/>
    <x v="11"/>
  </r>
  <r>
    <n v="2576"/>
    <s v="2 Go Fast Food (Canceled)"/>
    <s v="A New Twist with an American and Philippine fast food Mobile Trailer."/>
    <n v="10000"/>
    <n v="0"/>
    <x v="1"/>
    <s v="US"/>
    <s v="USD"/>
    <d v="2015-04-10T18:14:07"/>
    <d v="2015-02-24T19:14:07"/>
    <b v="0"/>
    <n v="0"/>
    <b v="0"/>
    <s v="food/food trucks"/>
    <n v="0"/>
    <e v="#DIV/0!"/>
    <x v="7"/>
    <s v="food trucks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4:41:37"/>
    <d v="2014-07-10T14:41:37"/>
    <b v="0"/>
    <n v="0"/>
    <b v="0"/>
    <s v="food/food trucks"/>
    <n v="0"/>
    <e v="#DIV/0!"/>
    <x v="7"/>
    <s v="food trucks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2:00:00"/>
    <d v="2015-08-21T19:32:59"/>
    <b v="0"/>
    <n v="0"/>
    <b v="0"/>
    <s v="food/food trucks"/>
    <n v="0"/>
    <e v="#DIV/0!"/>
    <x v="7"/>
    <s v="food trucks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4:55:03"/>
    <d v="2014-07-17T14:55:03"/>
    <b v="0"/>
    <n v="12"/>
    <b v="0"/>
    <s v="food/food trucks"/>
    <n v="0.13849999999999998"/>
    <n v="23.083333333333332"/>
    <x v="7"/>
    <s v="food trucks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5T22:00:00"/>
    <d v="2015-04-16T02:50:03"/>
    <b v="0"/>
    <n v="2"/>
    <b v="0"/>
    <s v="food/food trucks"/>
    <n v="0.6"/>
    <n v="25.5"/>
    <x v="7"/>
    <s v="food trucks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1:04:58"/>
    <d v="2015-10-17T10:04:58"/>
    <b v="0"/>
    <n v="11"/>
    <b v="0"/>
    <s v="food/food trucks"/>
    <n v="10.6"/>
    <n v="48.18181818181818"/>
    <x v="7"/>
    <s v="food trucks"/>
    <x v="0"/>
    <x v="9"/>
  </r>
  <r>
    <n v="2582"/>
    <s v="Drunken Wings"/>
    <s v="The place where chicken meets liquor for the first time!"/>
    <n v="90000"/>
    <n v="1"/>
    <x v="2"/>
    <s v="US"/>
    <s v="USD"/>
    <d v="2016-10-29T18:43:54"/>
    <d v="2016-09-29T18:43:54"/>
    <b v="0"/>
    <n v="1"/>
    <b v="0"/>
    <s v="food/food trucks"/>
    <n v="1.1111111111111111E-3"/>
    <n v="1"/>
    <x v="7"/>
    <s v="food trucks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2:28:00"/>
    <d v="2015-01-15T13:28:00"/>
    <b v="0"/>
    <n v="5"/>
    <b v="0"/>
    <s v="food/food trucks"/>
    <n v="0.5"/>
    <n v="1"/>
    <x v="7"/>
    <s v="food trucks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4T23:09:29"/>
    <d v="2015-05-15T23:09:29"/>
    <b v="0"/>
    <n v="0"/>
    <b v="0"/>
    <s v="food/food trucks"/>
    <n v="0"/>
    <e v="#DIV/0!"/>
    <x v="7"/>
    <s v="food trucks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18:07:12"/>
    <d v="2014-06-05T18:07:12"/>
    <b v="0"/>
    <n v="1"/>
    <b v="0"/>
    <s v="food/food trucks"/>
    <n v="0.16666666666666669"/>
    <n v="50"/>
    <x v="7"/>
    <s v="food trucks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d v="2015-12-25T02:55:36"/>
    <d v="2015-11-25T02:55:36"/>
    <b v="0"/>
    <n v="1"/>
    <b v="0"/>
    <s v="food/food trucks"/>
    <n v="0.16666666666666669"/>
    <n v="5"/>
    <x v="7"/>
    <s v="food trucks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1:12:33"/>
    <d v="2015-11-30T11:12:33"/>
    <b v="0"/>
    <n v="6"/>
    <b v="0"/>
    <s v="food/food trucks"/>
    <n v="2.4340000000000002"/>
    <n v="202.83333333333334"/>
    <x v="7"/>
    <s v="food trucks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08:14:00"/>
    <d v="2015-02-07T11:13:46"/>
    <b v="0"/>
    <n v="8"/>
    <b v="0"/>
    <s v="food/food trucks"/>
    <n v="3.8833333333333329"/>
    <n v="29.125"/>
    <x v="7"/>
    <s v="food trucks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06:52:07"/>
    <d v="2016-02-22T07:52:07"/>
    <b v="0"/>
    <n v="1"/>
    <b v="0"/>
    <s v="food/food trucks"/>
    <n v="0.01"/>
    <n v="5"/>
    <x v="7"/>
    <s v="food trucks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09:08:17"/>
    <d v="2016-01-19T09:08:17"/>
    <b v="0"/>
    <n v="0"/>
    <b v="0"/>
    <s v="food/food trucks"/>
    <n v="0"/>
    <e v="#DIV/0!"/>
    <x v="7"/>
    <s v="food trucks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15:45:24"/>
    <d v="2016-01-13T16:45:24"/>
    <b v="0"/>
    <n v="2"/>
    <b v="0"/>
    <s v="food/food trucks"/>
    <n v="1.7333333333333332"/>
    <n v="13"/>
    <x v="7"/>
    <s v="food trucks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4:13:41"/>
    <d v="2014-09-05T14:13:41"/>
    <b v="0"/>
    <n v="1"/>
    <b v="0"/>
    <s v="food/food trucks"/>
    <n v="0.16666666666666669"/>
    <n v="50"/>
    <x v="7"/>
    <s v="food trucks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15:17:06"/>
    <d v="2015-03-26T15:17:06"/>
    <b v="0"/>
    <n v="0"/>
    <b v="0"/>
    <s v="food/food trucks"/>
    <n v="0"/>
    <e v="#DIV/0!"/>
    <x v="7"/>
    <s v="food trucks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18:13:48"/>
    <d v="2014-07-08T18:13:48"/>
    <b v="0"/>
    <n v="1"/>
    <b v="0"/>
    <s v="food/food trucks"/>
    <n v="1.25E-3"/>
    <n v="1"/>
    <x v="7"/>
    <s v="food trucks"/>
    <x v="3"/>
    <x v="3"/>
  </r>
  <r>
    <n v="2595"/>
    <s v="Food Truck for Little Fox Bakery"/>
    <s v="Looking to put the best baked goods in Bowling Green on wheels"/>
    <n v="15000"/>
    <n v="1825"/>
    <x v="2"/>
    <s v="US"/>
    <s v="USD"/>
    <d v="2017-02-24T00:51:40"/>
    <d v="2017-01-25T00:51:40"/>
    <b v="0"/>
    <n v="19"/>
    <b v="0"/>
    <s v="food/food trucks"/>
    <n v="12.166666666666668"/>
    <n v="96.05263157894737"/>
    <x v="7"/>
    <s v="food trucks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0:56:49"/>
    <d v="2014-07-08T10:56:49"/>
    <b v="0"/>
    <n v="27"/>
    <b v="0"/>
    <s v="food/food trucks"/>
    <n v="23.588571428571427"/>
    <n v="305.77777777777777"/>
    <x v="7"/>
    <s v="food trucks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3:11:57"/>
    <d v="2016-05-20T03:11:57"/>
    <b v="0"/>
    <n v="7"/>
    <b v="0"/>
    <s v="food/food trucks"/>
    <n v="5.6666666666666661"/>
    <n v="12.142857142857142"/>
    <x v="7"/>
    <s v="food trucks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15:10:01"/>
    <d v="2015-08-24T15:10:01"/>
    <b v="0"/>
    <n v="14"/>
    <b v="0"/>
    <s v="food/food trucks"/>
    <n v="39"/>
    <n v="83.571428571428569"/>
    <x v="7"/>
    <s v="food trucks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3:05:47"/>
    <d v="2014-06-19T13:05:47"/>
    <b v="0"/>
    <n v="5"/>
    <b v="0"/>
    <s v="food/food trucks"/>
    <n v="0.99546510341776351"/>
    <n v="18"/>
    <x v="7"/>
    <s v="food trucks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15:36:40"/>
    <d v="2016-01-25T16:36:40"/>
    <b v="0"/>
    <n v="30"/>
    <b v="0"/>
    <s v="food/food trucks"/>
    <n v="6.9320000000000004"/>
    <n v="115.53333333333333"/>
    <x v="7"/>
    <s v="food trucks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2T22:59:00"/>
    <d v="2012-08-29T16:39:09"/>
    <b v="1"/>
    <n v="151"/>
    <b v="1"/>
    <s v="technology/space exploration"/>
    <n v="661.4"/>
    <n v="21.900662251655628"/>
    <x v="2"/>
    <s v="space exploration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16:20:00"/>
    <d v="2014-10-03T12:56:08"/>
    <b v="1"/>
    <n v="489"/>
    <b v="1"/>
    <s v="technology/space exploration"/>
    <n v="326.0916666666667"/>
    <n v="80.022494887525568"/>
    <x v="2"/>
    <s v="space exploration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d v="2013-12-23T16:54:14"/>
    <d v="2013-12-09T16:54:14"/>
    <b v="1"/>
    <n v="50"/>
    <b v="1"/>
    <s v="technology/space exploration"/>
    <n v="101.48571428571429"/>
    <n v="35.520000000000003"/>
    <x v="2"/>
    <s v="space exploration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8T20:13:43"/>
    <d v="2012-03-29T20:13:43"/>
    <b v="1"/>
    <n v="321"/>
    <b v="1"/>
    <s v="technology/space exploration"/>
    <n v="104.21799999999999"/>
    <n v="64.933333333333323"/>
    <x v="2"/>
    <s v="space exploration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07:59:50"/>
    <d v="2016-05-18T07:59:50"/>
    <b v="1"/>
    <n v="1762"/>
    <b v="1"/>
    <s v="technology/space exploration"/>
    <n v="107.42157000000002"/>
    <n v="60.965703745743475"/>
    <x v="2"/>
    <s v="space exploration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2:06:22"/>
    <d v="2014-03-28T12:06:22"/>
    <b v="1"/>
    <n v="385"/>
    <b v="1"/>
    <s v="technology/space exploration"/>
    <n v="110.05454545454545"/>
    <n v="31.444155844155844"/>
    <x v="2"/>
    <s v="space exploration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1T21:00:00"/>
    <d v="2015-06-29T15:59:32"/>
    <b v="1"/>
    <n v="398"/>
    <b v="1"/>
    <s v="technology/space exploration"/>
    <n v="407.7"/>
    <n v="81.949748743718587"/>
    <x v="2"/>
    <s v="space exploration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4T19:00:00"/>
    <d v="2017-02-01T14:14:28"/>
    <b v="1"/>
    <n v="304"/>
    <b v="1"/>
    <s v="technology/space exploration"/>
    <n v="223.92500000000001"/>
    <n v="58.92763157894737"/>
    <x v="2"/>
    <s v="space exploration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0:42:31"/>
    <d v="2012-06-15T00:42:31"/>
    <b v="1"/>
    <n v="676"/>
    <b v="1"/>
    <s v="technology/space exploration"/>
    <n v="303.80111428571428"/>
    <n v="157.29347633136095"/>
    <x v="2"/>
    <s v="space exploration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1:59:00"/>
    <d v="2016-07-13T16:08:45"/>
    <b v="1"/>
    <n v="577"/>
    <b v="1"/>
    <s v="technology/space exploration"/>
    <n v="141.3251043268175"/>
    <n v="55.758509532062391"/>
    <x v="2"/>
    <s v="space exploration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17:59:00"/>
    <d v="2016-11-30T03:03:34"/>
    <b v="1"/>
    <n v="3663"/>
    <b v="1"/>
    <s v="technology/space exploration"/>
    <n v="2790.6363636363635"/>
    <n v="83.802893802893806"/>
    <x v="2"/>
    <s v="space exploration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8T22:26:10"/>
    <d v="2014-12-08T22:26:10"/>
    <b v="1"/>
    <n v="294"/>
    <b v="1"/>
    <s v="technology/space exploration"/>
    <n v="171.76130000000001"/>
    <n v="58.422210884353746"/>
    <x v="2"/>
    <s v="space exploration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4:38:14"/>
    <d v="2012-08-22T14:38:14"/>
    <b v="1"/>
    <n v="28"/>
    <b v="1"/>
    <s v="technology/space exploration"/>
    <n v="101.01333333333334"/>
    <n v="270.57142857142856"/>
    <x v="2"/>
    <s v="space exploration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0:00:00"/>
    <d v="2014-04-01T12:00:12"/>
    <b v="1"/>
    <n v="100"/>
    <b v="1"/>
    <s v="technology/space exploration"/>
    <n v="102"/>
    <n v="107.1"/>
    <x v="2"/>
    <s v="space exploration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07:00:00"/>
    <d v="2016-03-24T06:56:04"/>
    <b v="0"/>
    <n v="72"/>
    <b v="1"/>
    <s v="technology/space exploration"/>
    <n v="169.76511744127936"/>
    <n v="47.180555555555557"/>
    <x v="2"/>
    <s v="space exploration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18:52:09"/>
    <d v="2015-07-26T18:52:09"/>
    <b v="1"/>
    <n v="238"/>
    <b v="1"/>
    <s v="technology/space exploration"/>
    <n v="114.53400000000001"/>
    <n v="120.30882352941177"/>
    <x v="2"/>
    <s v="space exploration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15:59:11"/>
    <d v="2014-09-20T15:59:11"/>
    <b v="1"/>
    <n v="159"/>
    <b v="1"/>
    <s v="technology/space exploration"/>
    <n v="877.6"/>
    <n v="27.59748427672956"/>
    <x v="2"/>
    <s v="space exploration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d v="2015-12-01T15:01:01"/>
    <d v="2015-10-02T14:01:01"/>
    <b v="1"/>
    <n v="77"/>
    <b v="1"/>
    <s v="technology/space exploration"/>
    <n v="105.38666666666667"/>
    <n v="205.2987012987013"/>
    <x v="2"/>
    <s v="space exploration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06:00:00"/>
    <d v="2015-09-26T16:13:24"/>
    <b v="1"/>
    <n v="53"/>
    <b v="1"/>
    <s v="technology/space exploration"/>
    <n v="188.39999999999998"/>
    <n v="35.547169811320757"/>
    <x v="2"/>
    <s v="space exploration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0T20:00:00"/>
    <d v="2015-09-03T23:00:42"/>
    <b v="1"/>
    <n v="1251"/>
    <b v="1"/>
    <s v="technology/space exploration"/>
    <n v="143.65230769230772"/>
    <n v="74.639488409272587"/>
    <x v="2"/>
    <s v="space exploration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2:56:28"/>
    <d v="2015-04-21T12:56:28"/>
    <b v="1"/>
    <n v="465"/>
    <b v="1"/>
    <s v="technology/space exploration"/>
    <n v="145.88"/>
    <n v="47.058064516129029"/>
    <x v="2"/>
    <s v="space exploration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2:50:16"/>
    <d v="2016-11-15T12:50:16"/>
    <b v="0"/>
    <n v="74"/>
    <b v="1"/>
    <s v="technology/space exploration"/>
    <n v="131.184"/>
    <n v="26.591351351351353"/>
    <x v="2"/>
    <s v="space exploration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1:09:26"/>
    <d v="2016-11-18T01:09:26"/>
    <b v="0"/>
    <n v="62"/>
    <b v="1"/>
    <s v="technology/space exploration"/>
    <n v="113.99999999999999"/>
    <n v="36.774193548387096"/>
    <x v="2"/>
    <s v="space exploration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05:07:02"/>
    <d v="2012-08-23T05:07:02"/>
    <b v="0"/>
    <n v="3468"/>
    <b v="1"/>
    <s v="technology/space exploration"/>
    <n v="1379.4206249999997"/>
    <n v="31.820544982698959"/>
    <x v="2"/>
    <s v="space exploration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15:26:48"/>
    <d v="2016-10-15T14:26:48"/>
    <b v="0"/>
    <n v="52"/>
    <b v="1"/>
    <s v="technology/space exploration"/>
    <n v="956"/>
    <n v="27.576923076923077"/>
    <x v="2"/>
    <s v="space exploration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0:04:29"/>
    <d v="2015-05-04T10:04:29"/>
    <b v="0"/>
    <n v="50"/>
    <b v="1"/>
    <s v="technology/space exploration"/>
    <n v="112.00000000000001"/>
    <n v="56"/>
    <x v="2"/>
    <s v="space exploration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15:54:21"/>
    <d v="2015-10-27T14:54:21"/>
    <b v="0"/>
    <n v="45"/>
    <b v="1"/>
    <s v="technology/space exploration"/>
    <n v="646.66666666666663"/>
    <n v="21.555555555555557"/>
    <x v="2"/>
    <s v="space exploration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d v="2014-11-30T18:11:07"/>
    <d v="2014-11-10T18:11:07"/>
    <b v="0"/>
    <n v="21"/>
    <b v="1"/>
    <s v="technology/space exploration"/>
    <n v="110.36948748510132"/>
    <n v="44.095238095238095"/>
    <x v="2"/>
    <s v="space exploration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07:55:22"/>
    <d v="2015-04-14T07:55:22"/>
    <b v="0"/>
    <n v="100"/>
    <b v="1"/>
    <s v="technology/space exploration"/>
    <n v="127.74000000000001"/>
    <n v="63.87"/>
    <x v="2"/>
    <s v="space exploration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05:00:00"/>
    <d v="2016-06-02T21:31:52"/>
    <b v="0"/>
    <n v="81"/>
    <b v="1"/>
    <s v="technology/space exploration"/>
    <n v="157.9"/>
    <n v="38.987654320987652"/>
    <x v="2"/>
    <s v="space exploration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29T23:03:47"/>
    <d v="2015-08-01T23:03:47"/>
    <b v="0"/>
    <n v="286"/>
    <b v="1"/>
    <s v="technology/space exploration"/>
    <n v="114.66525000000001"/>
    <n v="80.185489510489504"/>
    <x v="2"/>
    <s v="space exploration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8T20:28:59"/>
    <d v="2016-05-03T20:28:59"/>
    <b v="0"/>
    <n v="42"/>
    <b v="1"/>
    <s v="technology/space exploration"/>
    <n v="137.00934579439252"/>
    <n v="34.904761904761905"/>
    <x v="2"/>
    <s v="space exploration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18:00:00"/>
    <d v="2014-01-28T14:45:32"/>
    <b v="0"/>
    <n v="199"/>
    <b v="1"/>
    <s v="technology/space exploration"/>
    <n v="354.62"/>
    <n v="89.100502512562812"/>
    <x v="2"/>
    <s v="space exploration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0:45:21"/>
    <d v="2016-08-30T10:45:21"/>
    <b v="0"/>
    <n v="25"/>
    <b v="1"/>
    <s v="technology/space exploration"/>
    <n v="106.02150537634409"/>
    <n v="39.44"/>
    <x v="2"/>
    <s v="space exploration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16:49:21"/>
    <d v="2015-02-02T17:49:21"/>
    <b v="0"/>
    <n v="84"/>
    <b v="1"/>
    <s v="technology/space exploration"/>
    <n v="100"/>
    <n v="136.9047619047619"/>
    <x v="2"/>
    <s v="space exploration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5T20:00:00"/>
    <d v="2016-09-23T09:45:14"/>
    <b v="0"/>
    <n v="50"/>
    <b v="1"/>
    <s v="technology/space exploration"/>
    <n v="187.3"/>
    <n v="37.46"/>
    <x v="2"/>
    <s v="space exploration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08:11:15"/>
    <d v="2016-09-26T08:11:15"/>
    <b v="0"/>
    <n v="26"/>
    <b v="1"/>
    <s v="technology/space exploration"/>
    <n v="166.2"/>
    <n v="31.96153846153846"/>
    <x v="2"/>
    <s v="space exploration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16:54:55"/>
    <d v="2014-12-16T16:54:55"/>
    <b v="0"/>
    <n v="14"/>
    <b v="1"/>
    <s v="technology/space exploration"/>
    <n v="101.72910662824208"/>
    <n v="25.214285714285715"/>
    <x v="2"/>
    <s v="space exploration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15:45:48"/>
    <d v="2015-01-20T15:45:48"/>
    <b v="0"/>
    <n v="49"/>
    <b v="1"/>
    <s v="technology/space exploration"/>
    <n v="164"/>
    <n v="10.040816326530612"/>
    <x v="2"/>
    <s v="space exploration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7T22:51:14"/>
    <d v="2015-04-08T22:51:14"/>
    <b v="0"/>
    <n v="69"/>
    <b v="1"/>
    <s v="technology/space exploration"/>
    <n v="105.66666666666666"/>
    <n v="45.94202898550725"/>
    <x v="2"/>
    <s v="space exploration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15:09:00"/>
    <d v="2014-08-29T14:51:03"/>
    <b v="0"/>
    <n v="1"/>
    <b v="0"/>
    <s v="technology/space exploration"/>
    <n v="1"/>
    <n v="15"/>
    <x v="2"/>
    <s v="space exploration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1:57:00"/>
    <d v="2016-06-15T00:55:08"/>
    <b v="0"/>
    <n v="0"/>
    <b v="0"/>
    <s v="technology/space exploration"/>
    <n v="0"/>
    <e v="#DIV/0!"/>
    <x v="2"/>
    <s v="space exploration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2:59:00"/>
    <d v="2016-11-15T08:58:35"/>
    <b v="1"/>
    <n v="1501"/>
    <b v="0"/>
    <s v="technology/space exploration"/>
    <n v="33.559730999999999"/>
    <n v="223.58248500999335"/>
    <x v="2"/>
    <s v="space exploration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4:00:35"/>
    <d v="2017-02-08T14:00:35"/>
    <b v="1"/>
    <n v="52"/>
    <b v="0"/>
    <s v="technology/space exploration"/>
    <n v="2.0529999999999999"/>
    <n v="39.480769230769234"/>
    <x v="2"/>
    <s v="space exploration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16:13:23"/>
    <d v="2014-10-09T15:13:23"/>
    <b v="1"/>
    <n v="23"/>
    <b v="0"/>
    <s v="technology/space exploration"/>
    <n v="10.5"/>
    <n v="91.304347826086953"/>
    <x v="2"/>
    <s v="space exploration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2:31:09"/>
    <d v="2015-08-10T02:31:09"/>
    <b v="1"/>
    <n v="535"/>
    <b v="0"/>
    <s v="technology/space exploration"/>
    <n v="8.4172840000000004"/>
    <n v="78.666205607476627"/>
    <x v="2"/>
    <s v="space exploration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1:16:59"/>
    <d v="2015-07-15T01:16:59"/>
    <b v="0"/>
    <n v="3"/>
    <b v="0"/>
    <s v="technology/space exploration"/>
    <n v="1.44"/>
    <n v="12"/>
    <x v="2"/>
    <s v="space exploration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2:09:20"/>
    <d v="2016-02-08T12:09:20"/>
    <b v="0"/>
    <n v="6"/>
    <b v="0"/>
    <s v="technology/space exploration"/>
    <n v="0.88333333333333341"/>
    <n v="17.666666666666668"/>
    <x v="2"/>
    <s v="space exploration"/>
    <x v="2"/>
    <x v="2"/>
  </r>
  <r>
    <n v="2649"/>
    <s v="The Mission - Please Check Back Soon (Canceled)"/>
    <s v="They have launched a Kickstarter."/>
    <n v="125000"/>
    <n v="124"/>
    <x v="1"/>
    <s v="US"/>
    <s v="USD"/>
    <d v="2016-02-01T18:55:41"/>
    <d v="2015-12-03T18:55:41"/>
    <b v="0"/>
    <n v="3"/>
    <b v="0"/>
    <s v="technology/space exploration"/>
    <n v="9.920000000000001E-2"/>
    <n v="41.333333333333336"/>
    <x v="2"/>
    <s v="space exploration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09:59:03"/>
    <d v="2016-11-21T09:59:03"/>
    <b v="0"/>
    <n v="5"/>
    <b v="0"/>
    <s v="technology/space exploration"/>
    <n v="0.59666666666666668"/>
    <n v="71.599999999999994"/>
    <x v="2"/>
    <s v="space exploration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4:20:09"/>
    <d v="2015-11-19T14:20:09"/>
    <b v="0"/>
    <n v="17"/>
    <b v="0"/>
    <s v="technology/space exploration"/>
    <n v="1.8689285714285715"/>
    <n v="307.8235294117647"/>
    <x v="2"/>
    <s v="space exploration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09T22:48:45"/>
    <d v="2014-11-09T22:48:45"/>
    <b v="0"/>
    <n v="11"/>
    <b v="0"/>
    <s v="technology/space exploration"/>
    <n v="0.88500000000000001"/>
    <n v="80.454545454545453"/>
    <x v="2"/>
    <s v="space exploration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2T23:00:00"/>
    <d v="2014-05-12T10:38:47"/>
    <b v="0"/>
    <n v="70"/>
    <b v="0"/>
    <s v="technology/space exploration"/>
    <n v="11.52156862745098"/>
    <n v="83.942857142857136"/>
    <x v="2"/>
    <s v="space exploration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08:25:26"/>
    <d v="2015-02-20T09:25:26"/>
    <b v="0"/>
    <n v="6"/>
    <b v="0"/>
    <s v="technology/space exploration"/>
    <n v="5.1000000000000004E-2"/>
    <n v="8.5"/>
    <x v="2"/>
    <s v="space exploration"/>
    <x v="0"/>
    <x v="2"/>
  </r>
  <r>
    <n v="2655"/>
    <s v="Balloons (Canceled)"/>
    <s v="Thank you for your support!"/>
    <n v="15000"/>
    <n v="3155"/>
    <x v="1"/>
    <s v="US"/>
    <s v="USD"/>
    <d v="2016-02-09T15:00:00"/>
    <d v="2016-01-12T15:47:27"/>
    <b v="0"/>
    <n v="43"/>
    <b v="0"/>
    <s v="technology/space exploration"/>
    <n v="21.033333333333335"/>
    <n v="73.372093023255815"/>
    <x v="2"/>
    <s v="space exploration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4:00:00"/>
    <d v="2017-02-01T11:31:28"/>
    <b v="0"/>
    <n v="152"/>
    <b v="0"/>
    <s v="technology/space exploration"/>
    <n v="11.436666666666667"/>
    <n v="112.86184210526316"/>
    <x v="2"/>
    <s v="space exploration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2T20:30:00"/>
    <d v="2016-06-30T17:17:33"/>
    <b v="0"/>
    <n v="59"/>
    <b v="0"/>
    <s v="technology/space exploration"/>
    <n v="18.737933333333334"/>
    <n v="95.277627118644077"/>
    <x v="2"/>
    <s v="space exploration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16:13:14"/>
    <d v="2016-06-30T16:13:14"/>
    <b v="0"/>
    <n v="4"/>
    <b v="0"/>
    <s v="technology/space exploration"/>
    <n v="9.285714285714286E-2"/>
    <n v="22.75"/>
    <x v="2"/>
    <s v="space exploration"/>
    <x v="2"/>
    <x v="0"/>
  </r>
  <r>
    <n v="2659"/>
    <s v="test (Canceled)"/>
    <s v="test"/>
    <n v="49000"/>
    <n v="1333"/>
    <x v="1"/>
    <s v="US"/>
    <s v="USD"/>
    <d v="2015-04-17T20:40:10"/>
    <d v="2015-03-18T20:40:10"/>
    <b v="0"/>
    <n v="10"/>
    <b v="0"/>
    <s v="technology/space exploration"/>
    <n v="2.7204081632653061"/>
    <n v="133.30000000000001"/>
    <x v="2"/>
    <s v="space exploration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3:06:58"/>
    <d v="2015-09-25T12:06:58"/>
    <b v="0"/>
    <n v="5"/>
    <b v="0"/>
    <s v="technology/space exploration"/>
    <n v="9.5000000000000001E-2"/>
    <n v="3.8"/>
    <x v="2"/>
    <s v="space exploration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18:00:10"/>
    <d v="2013-09-25T18:00:10"/>
    <b v="0"/>
    <n v="60"/>
    <b v="1"/>
    <s v="technology/makerspaces"/>
    <n v="102.89999999999999"/>
    <n v="85.75"/>
    <x v="2"/>
    <s v="makerspaces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2:55:13"/>
    <d v="2015-07-22T12:55:13"/>
    <b v="0"/>
    <n v="80"/>
    <b v="1"/>
    <s v="technology/makerspaces"/>
    <n v="106.80000000000001"/>
    <n v="267"/>
    <x v="2"/>
    <s v="makerspaces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0:00:00"/>
    <d v="2015-08-06T09:56:47"/>
    <b v="0"/>
    <n v="56"/>
    <b v="1"/>
    <s v="technology/makerspaces"/>
    <n v="104.59625"/>
    <n v="373.55803571428572"/>
    <x v="2"/>
    <s v="makerspaces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1:59:00"/>
    <d v="2015-11-04T19:36:37"/>
    <b v="0"/>
    <n v="104"/>
    <b v="1"/>
    <s v="technology/makerspaces"/>
    <n v="103.42857142857143"/>
    <n v="174.03846153846155"/>
    <x v="2"/>
    <s v="makerspaces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16:29:34"/>
    <d v="2015-03-20T16:29:34"/>
    <b v="0"/>
    <n v="46"/>
    <b v="1"/>
    <s v="technology/makerspaces"/>
    <n v="123.14285714285715"/>
    <n v="93.695652173913047"/>
    <x v="2"/>
    <s v="makerspaces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16:00:00"/>
    <d v="2015-08-19T13:20:39"/>
    <b v="0"/>
    <n v="206"/>
    <b v="1"/>
    <s v="technology/makerspaces"/>
    <n v="159.29509999999999"/>
    <n v="77.327718446601949"/>
    <x v="2"/>
    <s v="makerspaces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17:13:36"/>
    <d v="2016-01-11T17:13:36"/>
    <b v="0"/>
    <n v="18"/>
    <b v="1"/>
    <s v="technology/makerspaces"/>
    <n v="110.66666666666667"/>
    <n v="92.222222222222229"/>
    <x v="2"/>
    <s v="makerspaces"/>
    <x v="2"/>
    <x v="1"/>
  </r>
  <r>
    <n v="2668"/>
    <s v="UOttawa Makermobile"/>
    <s v="Creativity on the go! |_x000a_CrÃ©ativitÃ© en mouvement !"/>
    <n v="1000"/>
    <n v="1707"/>
    <x v="0"/>
    <s v="CA"/>
    <s v="CAD"/>
    <d v="2015-11-09T09:32:00"/>
    <d v="2015-09-28T09:07:45"/>
    <b v="0"/>
    <n v="28"/>
    <b v="1"/>
    <s v="technology/makerspaces"/>
    <n v="170.70000000000002"/>
    <n v="60.964285714285715"/>
    <x v="2"/>
    <s v="makerspaces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09T19:51:36"/>
    <d v="2015-11-10T19:51:36"/>
    <b v="0"/>
    <n v="11"/>
    <b v="1"/>
    <s v="technology/makerspaces"/>
    <n v="125.125"/>
    <n v="91"/>
    <x v="2"/>
    <s v="makerspaces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8T19:29:40"/>
    <d v="2014-06-30T19:29:40"/>
    <b v="1"/>
    <n v="60"/>
    <b v="0"/>
    <s v="technology/makerspaces"/>
    <n v="6.4158609339642041"/>
    <n v="41.583333333333336"/>
    <x v="2"/>
    <s v="makerspaces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4:38:00"/>
    <d v="2014-11-19T12:58:36"/>
    <b v="1"/>
    <n v="84"/>
    <b v="0"/>
    <s v="technology/makerspaces"/>
    <n v="11.343999999999999"/>
    <n v="33.761904761904759"/>
    <x v="2"/>
    <s v="makerspaces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1:00:00"/>
    <d v="2015-12-06T16:13:10"/>
    <b v="1"/>
    <n v="47"/>
    <b v="0"/>
    <s v="technology/makerspaces"/>
    <n v="33.19"/>
    <n v="70.61702127659575"/>
    <x v="2"/>
    <s v="makerspaces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17:45:00"/>
    <d v="2014-09-30T07:59:59"/>
    <b v="1"/>
    <n v="66"/>
    <b v="0"/>
    <s v="technology/makerspaces"/>
    <n v="27.58"/>
    <n v="167.15151515151516"/>
    <x v="2"/>
    <s v="makerspaces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4T23:59:00"/>
    <d v="2016-06-08T10:11:10"/>
    <b v="1"/>
    <n v="171"/>
    <b v="0"/>
    <s v="technology/makerspaces"/>
    <n v="62.839999999999996"/>
    <n v="128.61988304093566"/>
    <x v="2"/>
    <s v="makerspaces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16:34:49"/>
    <d v="2014-10-11T15:34:49"/>
    <b v="1"/>
    <n v="29"/>
    <b v="0"/>
    <s v="technology/makerspaces"/>
    <n v="7.5880000000000001"/>
    <n v="65.41379310344827"/>
    <x v="2"/>
    <s v="makerspaces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09:59:34"/>
    <d v="2016-04-22T09:59:34"/>
    <b v="0"/>
    <n v="9"/>
    <b v="0"/>
    <s v="technology/makerspaces"/>
    <n v="50.38095238095238"/>
    <n v="117.55555555555556"/>
    <x v="2"/>
    <s v="makerspaces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2T19:42:23"/>
    <d v="2014-06-02T19:42:23"/>
    <b v="0"/>
    <n v="27"/>
    <b v="0"/>
    <s v="technology/makerspaces"/>
    <n v="17.512820512820511"/>
    <n v="126.48148148148148"/>
    <x v="2"/>
    <s v="makerspaces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4:09:25"/>
    <d v="2015-08-25T14:09:25"/>
    <b v="0"/>
    <n v="2"/>
    <b v="0"/>
    <s v="technology/makerspaces"/>
    <n v="1.375E-2"/>
    <n v="550"/>
    <x v="2"/>
    <s v="makerspaces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7T19:01:34"/>
    <d v="2015-01-28T19:01:34"/>
    <b v="0"/>
    <n v="3"/>
    <b v="0"/>
    <s v="technology/makerspaces"/>
    <n v="0.33"/>
    <n v="44"/>
    <x v="2"/>
    <s v="makerspaces"/>
    <x v="0"/>
    <x v="1"/>
  </r>
  <r>
    <n v="2680"/>
    <s v="iHeart Pillow"/>
    <s v="iHeartPillow, Connecting loved ones"/>
    <n v="32000"/>
    <n v="276"/>
    <x v="2"/>
    <s v="ES"/>
    <s v="EUR"/>
    <d v="2016-04-05T23:04:51"/>
    <d v="2016-03-07T00:04:51"/>
    <b v="0"/>
    <n v="4"/>
    <b v="0"/>
    <s v="technology/makerspaces"/>
    <n v="0.86250000000000004"/>
    <n v="69"/>
    <x v="2"/>
    <s v="makerspaces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16:29:10"/>
    <d v="2014-06-15T16:29:10"/>
    <b v="0"/>
    <n v="2"/>
    <b v="0"/>
    <s v="food/food trucks"/>
    <n v="0.6875"/>
    <n v="27.5"/>
    <x v="7"/>
    <s v="food trucks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0:59:00"/>
    <d v="2014-10-20T15:55:40"/>
    <b v="0"/>
    <n v="20"/>
    <b v="0"/>
    <s v="food/food trucks"/>
    <n v="28.299999999999997"/>
    <n v="84.9"/>
    <x v="7"/>
    <s v="food trucks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3:07:20"/>
    <d v="2015-01-30T13:07:20"/>
    <b v="0"/>
    <n v="3"/>
    <b v="0"/>
    <s v="food/food trucks"/>
    <n v="0.24"/>
    <n v="12"/>
    <x v="7"/>
    <s v="food trucks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16:57:05"/>
    <d v="2014-06-30T16:57:05"/>
    <b v="0"/>
    <n v="4"/>
    <b v="0"/>
    <s v="food/food trucks"/>
    <n v="1.1428571428571428"/>
    <n v="200"/>
    <x v="7"/>
    <s v="food trucks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0:42:10"/>
    <d v="2015-02-26T11:42:10"/>
    <b v="0"/>
    <n v="1"/>
    <b v="0"/>
    <s v="food/food trucks"/>
    <n v="0.02"/>
    <n v="10"/>
    <x v="7"/>
    <s v="food trucks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18:23:43"/>
    <d v="2014-09-10T18:23:43"/>
    <b v="0"/>
    <n v="0"/>
    <b v="0"/>
    <s v="food/food trucks"/>
    <n v="0"/>
    <e v="#DIV/0!"/>
    <x v="7"/>
    <s v="food trucks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0:21:58"/>
    <d v="2015-05-30T10:21:58"/>
    <b v="0"/>
    <n v="0"/>
    <b v="0"/>
    <s v="food/food trucks"/>
    <n v="0"/>
    <e v="#DIV/0!"/>
    <x v="7"/>
    <s v="food trucks"/>
    <x v="0"/>
    <x v="5"/>
  </r>
  <r>
    <n v="2688"/>
    <s v="Mac N Cheez Food Truck"/>
    <s v="The amazing gourmet Mac N Cheez Food Truck Campaigne!"/>
    <n v="50000"/>
    <n v="74"/>
    <x v="2"/>
    <s v="US"/>
    <s v="USD"/>
    <d v="2015-02-23T22:00:00"/>
    <d v="2015-01-23T21:51:10"/>
    <b v="0"/>
    <n v="14"/>
    <b v="0"/>
    <s v="food/food trucks"/>
    <n v="0.14799999999999999"/>
    <n v="5.2857142857142856"/>
    <x v="7"/>
    <s v="food trucks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18:04:50"/>
    <d v="2016-06-30T18:04:50"/>
    <b v="0"/>
    <n v="1"/>
    <b v="0"/>
    <s v="food/food trucks"/>
    <n v="2.8571428571428571E-3"/>
    <n v="1"/>
    <x v="7"/>
    <s v="food trucks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2T21:31:16"/>
    <d v="2015-04-18T21:31:16"/>
    <b v="0"/>
    <n v="118"/>
    <b v="0"/>
    <s v="food/food trucks"/>
    <n v="10.7325"/>
    <n v="72.762711864406782"/>
    <x v="7"/>
    <s v="food trucks"/>
    <x v="0"/>
    <x v="6"/>
  </r>
  <r>
    <n v="2691"/>
    <s v="Cook"/>
    <s v="A Great New local Food Truck serving up ethnic fusion inspired eats in Ottawa."/>
    <n v="65000"/>
    <n v="35"/>
    <x v="2"/>
    <s v="CA"/>
    <s v="CAD"/>
    <d v="2015-05-10T12:22:37"/>
    <d v="2015-03-26T12:22:37"/>
    <b v="0"/>
    <n v="2"/>
    <b v="0"/>
    <s v="food/food trucks"/>
    <n v="5.3846153846153842E-2"/>
    <n v="17.5"/>
    <x v="7"/>
    <s v="food trucks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2:01:00"/>
    <d v="2015-02-23T03:01:00"/>
    <b v="0"/>
    <n v="1"/>
    <b v="0"/>
    <s v="food/food trucks"/>
    <n v="0.7142857142857143"/>
    <n v="25"/>
    <x v="7"/>
    <s v="food trucks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2T22:19:26"/>
    <d v="2014-07-13T22:19:26"/>
    <b v="0"/>
    <n v="3"/>
    <b v="0"/>
    <s v="food/food trucks"/>
    <n v="0.8"/>
    <n v="13.333333333333334"/>
    <x v="7"/>
    <s v="food trucks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5T22:22:19"/>
    <d v="2014-08-26T22:22:19"/>
    <b v="0"/>
    <n v="1"/>
    <b v="0"/>
    <s v="food/food trucks"/>
    <n v="3.3333333333333335E-3"/>
    <n v="1"/>
    <x v="7"/>
    <s v="food trucks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3T22:21:58"/>
    <d v="2015-02-12T23:21:58"/>
    <b v="0"/>
    <n v="3"/>
    <b v="0"/>
    <s v="food/food trucks"/>
    <n v="0.47333333333333333"/>
    <n v="23.666666666666668"/>
    <x v="7"/>
    <s v="food trucks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15:16:00"/>
    <d v="2014-11-21T15:16:00"/>
    <b v="0"/>
    <n v="38"/>
    <b v="0"/>
    <s v="food/food trucks"/>
    <n v="5.65"/>
    <n v="89.21052631578948"/>
    <x v="7"/>
    <s v="food trucks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17:00:00"/>
    <d v="2015-07-02T17:33:43"/>
    <b v="0"/>
    <n v="52"/>
    <b v="0"/>
    <s v="food/food trucks"/>
    <n v="26.35217391304348"/>
    <n v="116.55769230769231"/>
    <x v="7"/>
    <s v="food trucks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16:33:28"/>
    <d v="2014-05-28T16:33:28"/>
    <b v="0"/>
    <n v="2"/>
    <b v="0"/>
    <s v="food/food trucks"/>
    <n v="0.325125"/>
    <n v="13.005000000000001"/>
    <x v="7"/>
    <s v="food trucks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16:31:03"/>
    <d v="2014-07-09T16:31:03"/>
    <b v="0"/>
    <n v="0"/>
    <b v="0"/>
    <s v="food/food trucks"/>
    <n v="0"/>
    <e v="#DIV/0!"/>
    <x v="7"/>
    <s v="food trucks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15:59:32"/>
    <d v="2014-08-19T15:59:32"/>
    <b v="0"/>
    <n v="4"/>
    <b v="0"/>
    <s v="food/food trucks"/>
    <n v="0.7000700070007001"/>
    <n v="17.5"/>
    <x v="7"/>
    <s v="food trucks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2:35:34"/>
    <d v="2017-03-07T13:35:34"/>
    <b v="0"/>
    <n v="46"/>
    <b v="0"/>
    <s v="theater/spaces"/>
    <n v="46.176470588235297"/>
    <n v="34.130434782608695"/>
    <x v="1"/>
    <s v="spaces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3:14:37"/>
    <d v="2017-03-06T14:14:37"/>
    <b v="1"/>
    <n v="26"/>
    <b v="0"/>
    <s v="theater/spaces"/>
    <n v="34.410000000000004"/>
    <n v="132.34615384615384"/>
    <x v="1"/>
    <s v="spaces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0:33:50"/>
    <d v="2017-01-21T11:33:50"/>
    <b v="0"/>
    <n v="45"/>
    <b v="0"/>
    <s v="theater/spaces"/>
    <n v="103.75000000000001"/>
    <n v="922.22222222222217"/>
    <x v="1"/>
    <s v="spaces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4:41:54"/>
    <d v="2017-02-21T15:41:54"/>
    <b v="0"/>
    <n v="7"/>
    <b v="0"/>
    <s v="theater/spaces"/>
    <n v="6.0263157894736841"/>
    <n v="163.57142857142858"/>
    <x v="1"/>
    <s v="spaces"/>
    <x v="1"/>
    <x v="2"/>
  </r>
  <r>
    <n v="2705"/>
    <s v="Fischer Theatre Marquee"/>
    <s v="Help light the lights at the historic Fischer Theatre in Danville, IL."/>
    <n v="16500"/>
    <n v="1739"/>
    <x v="3"/>
    <s v="US"/>
    <s v="USD"/>
    <d v="2017-03-24T15:59:18"/>
    <d v="2017-02-07T16:59:18"/>
    <b v="0"/>
    <n v="8"/>
    <b v="0"/>
    <s v="theater/spaces"/>
    <n v="10.539393939393939"/>
    <n v="217.375"/>
    <x v="1"/>
    <s v="spaces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1:59:00"/>
    <d v="2014-09-17T02:04:43"/>
    <b v="1"/>
    <n v="263"/>
    <b v="1"/>
    <s v="theater/spaces"/>
    <n v="112.29714285714284"/>
    <n v="149.44486692015209"/>
    <x v="1"/>
    <s v="spaces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1:59:00"/>
    <d v="2013-04-27T13:47:23"/>
    <b v="1"/>
    <n v="394"/>
    <b v="1"/>
    <s v="theater/spaces"/>
    <n v="350.84462500000001"/>
    <n v="71.237487309644663"/>
    <x v="1"/>
    <s v="spaces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1:45:26"/>
    <d v="2016-05-22T11:45:26"/>
    <b v="1"/>
    <n v="1049"/>
    <b v="1"/>
    <s v="theater/spaces"/>
    <n v="233.21535"/>
    <n v="44.464318398474738"/>
    <x v="1"/>
    <s v="spaces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3T22:59:00"/>
    <d v="2016-08-29T22:35:41"/>
    <b v="1"/>
    <n v="308"/>
    <b v="1"/>
    <s v="theater/spaces"/>
    <n v="101.60599999999999"/>
    <n v="164.94480519480518"/>
    <x v="1"/>
    <s v="spaces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d v="2014-08-08T21:00:00"/>
    <d v="2014-07-08T00:30:28"/>
    <b v="1"/>
    <n v="1088"/>
    <b v="1"/>
    <s v="theater/spaces"/>
    <n v="153.90035000000003"/>
    <n v="84.871516544117654"/>
    <x v="1"/>
    <s v="spaces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17:01:00"/>
    <d v="2014-05-21T12:53:10"/>
    <b v="1"/>
    <n v="73"/>
    <b v="1"/>
    <s v="theater/spaces"/>
    <n v="100.7161125319693"/>
    <n v="53.945205479452056"/>
    <x v="1"/>
    <s v="spaces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3:00:00"/>
    <d v="2013-06-06T20:29:20"/>
    <b v="1"/>
    <n v="143"/>
    <b v="1"/>
    <s v="theater/spaces"/>
    <n v="131.38181818181818"/>
    <n v="50.531468531468533"/>
    <x v="1"/>
    <s v="spaces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0:41:24"/>
    <d v="2015-11-14T10:41:24"/>
    <b v="1"/>
    <n v="1420"/>
    <b v="1"/>
    <s v="theater/spaces"/>
    <n v="102.24133333333334"/>
    <n v="108.00140845070422"/>
    <x v="1"/>
    <s v="spaces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d v="2016-10-14T18:00:00"/>
    <d v="2016-09-16T10:43:16"/>
    <b v="1"/>
    <n v="305"/>
    <b v="1"/>
    <s v="theater/spaces"/>
    <n v="116.35599999999999"/>
    <n v="95.373770491803285"/>
    <x v="1"/>
    <s v="spaces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4:33:48"/>
    <d v="2016-01-18T04:33:48"/>
    <b v="1"/>
    <n v="551"/>
    <b v="1"/>
    <s v="theater/spaces"/>
    <n v="264.62241666666665"/>
    <n v="57.631016333938291"/>
    <x v="1"/>
    <s v="spaces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2:59:53"/>
    <d v="2015-09-08T02:59:53"/>
    <b v="1"/>
    <n v="187"/>
    <b v="1"/>
    <s v="theater/spaces"/>
    <n v="119.98010000000001"/>
    <n v="64.160481283422456"/>
    <x v="1"/>
    <s v="spaces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17:57:29"/>
    <d v="2014-10-22T16:57:29"/>
    <b v="1"/>
    <n v="325"/>
    <b v="1"/>
    <s v="theater/spaces"/>
    <n v="120.10400000000001"/>
    <n v="92.387692307692305"/>
    <x v="1"/>
    <s v="spaces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18:00:00"/>
    <d v="2016-04-05T09:19:05"/>
    <b v="1"/>
    <n v="148"/>
    <b v="1"/>
    <s v="theater/spaces"/>
    <n v="103.58333333333334"/>
    <n v="125.97972972972973"/>
    <x v="1"/>
    <s v="spaces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18:44:54"/>
    <d v="2016-02-17T19:44:54"/>
    <b v="0"/>
    <n v="69"/>
    <b v="1"/>
    <s v="theater/spaces"/>
    <n v="108.83333333333334"/>
    <n v="94.637681159420296"/>
    <x v="1"/>
    <s v="spaces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07:10:53"/>
    <d v="2016-10-12T06:10:53"/>
    <b v="0"/>
    <n v="173"/>
    <b v="1"/>
    <s v="theater/spaces"/>
    <n v="118.12400000000001"/>
    <n v="170.69942196531792"/>
    <x v="1"/>
    <s v="spaces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4:00:00"/>
    <d v="2013-08-07T08:03:18"/>
    <b v="0"/>
    <n v="269"/>
    <b v="1"/>
    <s v="technology/hardware"/>
    <n v="1462"/>
    <n v="40.762081784386616"/>
    <x v="2"/>
    <s v="hardware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15:34:13"/>
    <d v="2016-11-30T15:34:13"/>
    <b v="0"/>
    <n v="185"/>
    <b v="1"/>
    <s v="technology/hardware"/>
    <n v="252.54"/>
    <n v="68.254054054054052"/>
    <x v="2"/>
    <s v="hardware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16:08:08"/>
    <d v="2014-11-01T15:08:08"/>
    <b v="0"/>
    <n v="176"/>
    <b v="1"/>
    <s v="technology/hardware"/>
    <n v="140.05000000000001"/>
    <n v="95.48863636363636"/>
    <x v="2"/>
    <s v="hardware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2:50:59"/>
    <d v="2015-07-14T02:50:59"/>
    <b v="0"/>
    <n v="1019"/>
    <b v="1"/>
    <s v="technology/hardware"/>
    <n v="296.87520259319291"/>
    <n v="7.1902649656526005"/>
    <x v="2"/>
    <s v="hardware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2:52:15"/>
    <d v="2017-01-10T12:52:15"/>
    <b v="0"/>
    <n v="113"/>
    <b v="1"/>
    <s v="technology/hardware"/>
    <n v="144.54249999999999"/>
    <n v="511.65486725663715"/>
    <x v="2"/>
    <s v="hardware"/>
    <x v="1"/>
    <x v="1"/>
  </r>
  <r>
    <n v="2726"/>
    <s v="Krimston TWO - Dual SIM case for iPhone"/>
    <s v="Krimston TWO: iPhone Dual SIM Case"/>
    <n v="100000"/>
    <n v="105745"/>
    <x v="0"/>
    <s v="US"/>
    <s v="USD"/>
    <d v="2016-04-22T08:55:11"/>
    <d v="2016-03-23T08:55:11"/>
    <b v="0"/>
    <n v="404"/>
    <b v="1"/>
    <s v="technology/hardware"/>
    <n v="105.745"/>
    <n v="261.74504950495049"/>
    <x v="2"/>
    <s v="hardware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1:14:23"/>
    <d v="2015-07-13T11:14:23"/>
    <b v="0"/>
    <n v="707"/>
    <b v="1"/>
    <s v="technology/hardware"/>
    <n v="493.21000000000004"/>
    <n v="69.760961810466767"/>
    <x v="2"/>
    <s v="hardware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09:23:54"/>
    <d v="2015-11-25T09:23:54"/>
    <b v="0"/>
    <n v="392"/>
    <b v="1"/>
    <s v="technology/hardware"/>
    <n v="201.82666666666668"/>
    <n v="77.229591836734699"/>
    <x v="2"/>
    <s v="hardware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0:46:37"/>
    <d v="2015-04-01T00:46:37"/>
    <b v="0"/>
    <n v="23"/>
    <b v="1"/>
    <s v="technology/hardware"/>
    <n v="104.44"/>
    <n v="340.56521739130437"/>
    <x v="2"/>
    <s v="hardware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07:59:35"/>
    <d v="2013-03-18T07:59:35"/>
    <b v="0"/>
    <n v="682"/>
    <b v="1"/>
    <s v="technology/hardware"/>
    <n v="170.29262962962963"/>
    <n v="67.417903225806455"/>
    <x v="2"/>
    <s v="hardware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7T23:00:00"/>
    <d v="2014-08-21T07:37:02"/>
    <b v="0"/>
    <n v="37"/>
    <b v="1"/>
    <s v="technology/hardware"/>
    <n v="104.30333333333333"/>
    <n v="845.70270270270271"/>
    <x v="2"/>
    <s v="hardware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7T19:00:00"/>
    <d v="2013-04-25T14:23:48"/>
    <b v="0"/>
    <n v="146"/>
    <b v="1"/>
    <s v="technology/hardware"/>
    <n v="118.25000000000001"/>
    <n v="97.191780821917803"/>
    <x v="2"/>
    <s v="hardware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0:32:54"/>
    <d v="2015-02-09T01:32:54"/>
    <b v="0"/>
    <n v="119"/>
    <b v="1"/>
    <s v="technology/hardware"/>
    <n v="107.538"/>
    <n v="451.84033613445376"/>
    <x v="2"/>
    <s v="hardware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16:59:00"/>
    <d v="2016-09-13T11:03:12"/>
    <b v="0"/>
    <n v="163"/>
    <b v="1"/>
    <s v="technology/hardware"/>
    <n v="2260300"/>
    <n v="138.66871165644173"/>
    <x v="2"/>
    <s v="hardware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15:00:00"/>
    <d v="2013-02-10T21:54:10"/>
    <b v="0"/>
    <n v="339"/>
    <b v="1"/>
    <s v="technology/hardware"/>
    <n v="978.13466666666682"/>
    <n v="21.640147492625371"/>
    <x v="2"/>
    <s v="hardware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0:59:33"/>
    <d v="2014-03-24T10:59:33"/>
    <b v="0"/>
    <n v="58"/>
    <b v="1"/>
    <s v="technology/hardware"/>
    <n v="122.9"/>
    <n v="169.51724137931035"/>
    <x v="2"/>
    <s v="hardware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4:00:00"/>
    <d v="2013-12-03T17:01:27"/>
    <b v="0"/>
    <n v="456"/>
    <b v="1"/>
    <s v="technology/hardware"/>
    <n v="246.0608"/>
    <n v="161.88210526315791"/>
    <x v="2"/>
    <s v="hardware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5T22:26:44"/>
    <d v="2016-09-06T22:26:44"/>
    <b v="0"/>
    <n v="15"/>
    <b v="1"/>
    <s v="technology/hardware"/>
    <n v="147.94"/>
    <n v="493.13333333333333"/>
    <x v="2"/>
    <s v="hardware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16:18:37"/>
    <d v="2014-03-21T16:18:37"/>
    <b v="0"/>
    <n v="191"/>
    <b v="1"/>
    <s v="technology/hardware"/>
    <n v="384.09090909090907"/>
    <n v="22.120418848167539"/>
    <x v="2"/>
    <s v="hardware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18:45:52"/>
    <d v="2015-02-09T19:45:52"/>
    <b v="0"/>
    <n v="17"/>
    <b v="1"/>
    <s v="technology/hardware"/>
    <n v="103.33333333333334"/>
    <n v="18.235294117647058"/>
    <x v="2"/>
    <s v="hardware"/>
    <x v="0"/>
    <x v="2"/>
  </r>
  <r>
    <n v="2741"/>
    <s v="Mrs. Brown and Her Lost Puppy."/>
    <s v="Help me publish my 1st children's book as an aspiring author!"/>
    <n v="8000"/>
    <n v="35"/>
    <x v="2"/>
    <s v="US"/>
    <s v="USD"/>
    <d v="2014-10-19T21:07:00"/>
    <d v="2014-09-29T10:46:42"/>
    <b v="0"/>
    <n v="4"/>
    <b v="0"/>
    <s v="publishing/children's books"/>
    <n v="0.43750000000000006"/>
    <n v="8.75"/>
    <x v="3"/>
    <s v="children's books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2:16:27"/>
    <d v="2012-05-01T12:16:27"/>
    <b v="0"/>
    <n v="18"/>
    <b v="0"/>
    <s v="publishing/children's books"/>
    <n v="29.24"/>
    <n v="40.611111111111114"/>
    <x v="3"/>
    <s v="children's books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2:53:27"/>
    <d v="2016-09-19T02:53:27"/>
    <b v="0"/>
    <n v="0"/>
    <b v="0"/>
    <s v="publishing/children's books"/>
    <n v="0"/>
    <e v="#DIV/0!"/>
    <x v="3"/>
    <s v="children's books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8T20:29:58"/>
    <d v="2012-01-29T20:29:58"/>
    <b v="0"/>
    <n v="22"/>
    <b v="0"/>
    <s v="publishing/children's books"/>
    <n v="5.21875"/>
    <n v="37.954545454545453"/>
    <x v="3"/>
    <s v="children's books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18:42:48"/>
    <d v="2012-05-15T18:42:48"/>
    <b v="0"/>
    <n v="49"/>
    <b v="0"/>
    <s v="publishing/children's books"/>
    <n v="21.887499999999999"/>
    <n v="35.734693877551024"/>
    <x v="3"/>
    <s v="children's books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3:45:11"/>
    <d v="2014-07-30T13:45:11"/>
    <b v="0"/>
    <n v="19"/>
    <b v="0"/>
    <s v="publishing/children's books"/>
    <n v="26.700000000000003"/>
    <n v="42.157894736842103"/>
    <x v="3"/>
    <s v="children's books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5T22:10:00"/>
    <d v="2012-05-15T10:33:17"/>
    <b v="0"/>
    <n v="4"/>
    <b v="0"/>
    <s v="publishing/children's books"/>
    <n v="28.000000000000004"/>
    <n v="35"/>
    <x v="3"/>
    <s v="children's books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2:03:22"/>
    <d v="2016-08-03T12:03:22"/>
    <b v="0"/>
    <n v="4"/>
    <b v="0"/>
    <s v="publishing/children's books"/>
    <n v="1.06"/>
    <n v="13.25"/>
    <x v="3"/>
    <s v="children's books"/>
    <x v="2"/>
    <x v="10"/>
  </r>
  <r>
    <n v="2749"/>
    <s v="A Tree is a Tree, no matter what you see.  CHILDREN'S BOOK"/>
    <s v="Self-publishing my children's book."/>
    <n v="10000"/>
    <n v="110"/>
    <x v="2"/>
    <s v="US"/>
    <s v="USD"/>
    <d v="2015-04-04T13:10:37"/>
    <d v="2015-03-05T14:10:37"/>
    <b v="0"/>
    <n v="2"/>
    <b v="0"/>
    <s v="publishing/children's books"/>
    <n v="1.0999999999999999"/>
    <n v="55"/>
    <x v="3"/>
    <s v="children's books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15:00:00"/>
    <d v="2012-06-18T16:35:45"/>
    <b v="0"/>
    <n v="0"/>
    <b v="0"/>
    <s v="publishing/children's books"/>
    <n v="0"/>
    <e v="#DIV/0!"/>
    <x v="3"/>
    <s v="children's books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16:17:22"/>
    <d v="2014-04-18T16:17:22"/>
    <b v="0"/>
    <n v="0"/>
    <b v="0"/>
    <s v="publishing/children's books"/>
    <n v="0"/>
    <e v="#DIV/0!"/>
    <x v="3"/>
    <s v="children's books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3:21:44"/>
    <d v="2011-11-08T13:21:44"/>
    <b v="0"/>
    <n v="14"/>
    <b v="0"/>
    <s v="publishing/children's books"/>
    <n v="11.458333333333332"/>
    <n v="39.285714285714285"/>
    <x v="3"/>
    <s v="children's books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16:37:03"/>
    <d v="2012-07-27T16:37:03"/>
    <b v="0"/>
    <n v="8"/>
    <b v="0"/>
    <s v="publishing/children's books"/>
    <n v="19"/>
    <n v="47.5"/>
    <x v="3"/>
    <s v="children's books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0:15:51"/>
    <d v="2014-08-12T10:15:51"/>
    <b v="0"/>
    <n v="0"/>
    <b v="0"/>
    <s v="publishing/children's books"/>
    <n v="0"/>
    <e v="#DIV/0!"/>
    <x v="3"/>
    <s v="children's books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3:58:47"/>
    <d v="2015-03-09T13:58:47"/>
    <b v="0"/>
    <n v="15"/>
    <b v="0"/>
    <s v="publishing/children's books"/>
    <n v="52"/>
    <n v="17.333333333333332"/>
    <x v="3"/>
    <s v="children's books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16:36:41"/>
    <d v="2013-12-12T16:36:41"/>
    <b v="0"/>
    <n v="33"/>
    <b v="0"/>
    <s v="publishing/children's books"/>
    <n v="10.48"/>
    <n v="31.757575757575758"/>
    <x v="3"/>
    <s v="children's books"/>
    <x v="4"/>
    <x v="11"/>
  </r>
  <r>
    <n v="2757"/>
    <s v="C is for Crooked"/>
    <s v="A children's letter book that Lampoons Hillary Clinton"/>
    <n v="1500"/>
    <n v="10"/>
    <x v="2"/>
    <s v="US"/>
    <s v="USD"/>
    <d v="2016-08-06T10:45:32"/>
    <d v="2016-07-22T10:45:32"/>
    <b v="0"/>
    <n v="2"/>
    <b v="0"/>
    <s v="publishing/children's books"/>
    <n v="0.66666666666666674"/>
    <n v="5"/>
    <x v="3"/>
    <s v="children's books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05:36:23"/>
    <d v="2016-09-26T05:36:23"/>
    <b v="0"/>
    <n v="6"/>
    <b v="0"/>
    <s v="publishing/children's books"/>
    <n v="11.700000000000001"/>
    <n v="39"/>
    <x v="3"/>
    <s v="children's books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3:47:46"/>
    <d v="2016-06-03T03:47:46"/>
    <b v="0"/>
    <n v="2"/>
    <b v="0"/>
    <s v="publishing/children's books"/>
    <n v="10.5"/>
    <n v="52.5"/>
    <x v="3"/>
    <s v="children's books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06:04:18"/>
    <d v="2013-05-21T06:04:18"/>
    <b v="0"/>
    <n v="0"/>
    <b v="0"/>
    <s v="publishing/children's books"/>
    <n v="0"/>
    <e v="#DIV/0!"/>
    <x v="3"/>
    <s v="children's books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2T20:31:33"/>
    <d v="2012-12-03T20:31:33"/>
    <b v="0"/>
    <n v="4"/>
    <b v="0"/>
    <s v="publishing/children's books"/>
    <n v="0.72"/>
    <n v="9"/>
    <x v="3"/>
    <s v="children's books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18:53:15"/>
    <d v="2012-01-18T19:53:15"/>
    <b v="0"/>
    <n v="1"/>
    <b v="0"/>
    <s v="publishing/children's books"/>
    <n v="0.76923076923076927"/>
    <n v="25"/>
    <x v="3"/>
    <s v="children's books"/>
    <x v="5"/>
    <x v="1"/>
  </r>
  <r>
    <n v="2763"/>
    <s v="My Christmas Star"/>
    <s v="How Santa finds childrens homes without getting lost by following certain stars."/>
    <n v="39400"/>
    <n v="90"/>
    <x v="2"/>
    <s v="US"/>
    <s v="USD"/>
    <d v="2013-05-24T08:54:44"/>
    <d v="2013-04-09T08:54:44"/>
    <b v="0"/>
    <n v="3"/>
    <b v="0"/>
    <s v="publishing/children's books"/>
    <n v="0.22842639593908631"/>
    <n v="30"/>
    <x v="3"/>
    <s v="children's books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4:00:00"/>
    <d v="2012-05-01T02:00:31"/>
    <b v="0"/>
    <n v="4"/>
    <b v="0"/>
    <s v="publishing/children's books"/>
    <n v="1.125"/>
    <n v="11.25"/>
    <x v="3"/>
    <s v="children's books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08:53:48"/>
    <d v="2012-10-12T08:53:48"/>
    <b v="0"/>
    <n v="0"/>
    <b v="0"/>
    <s v="publishing/children's books"/>
    <n v="0"/>
    <e v="#DIV/0!"/>
    <x v="3"/>
    <s v="children's books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1:01:58"/>
    <d v="2011-07-12T11:01:58"/>
    <b v="0"/>
    <n v="4"/>
    <b v="0"/>
    <s v="publishing/children's books"/>
    <n v="2"/>
    <n v="25"/>
    <x v="3"/>
    <s v="children's books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18:00:50"/>
    <d v="2015-06-17T18:00:50"/>
    <b v="0"/>
    <n v="3"/>
    <b v="0"/>
    <s v="publishing/children's books"/>
    <n v="0.85000000000000009"/>
    <n v="11.333333333333334"/>
    <x v="3"/>
    <s v="children's books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08:45:23"/>
    <d v="2012-02-28T09:45:23"/>
    <b v="0"/>
    <n v="34"/>
    <b v="0"/>
    <s v="publishing/children's books"/>
    <n v="14.314285714285715"/>
    <n v="29.470588235294116"/>
    <x v="3"/>
    <s v="children's books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4:49:50"/>
    <d v="2014-04-16T14:49:50"/>
    <b v="0"/>
    <n v="2"/>
    <b v="0"/>
    <s v="publishing/children's books"/>
    <n v="0.25"/>
    <n v="1"/>
    <x v="3"/>
    <s v="children's books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0:55:30"/>
    <d v="2014-02-16T11:55:30"/>
    <b v="0"/>
    <n v="33"/>
    <b v="0"/>
    <s v="publishing/children's books"/>
    <n v="10.411249999999999"/>
    <n v="63.098484848484851"/>
    <x v="3"/>
    <s v="children's books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2:00:00"/>
    <d v="2012-12-14T07:45:40"/>
    <b v="0"/>
    <n v="0"/>
    <b v="0"/>
    <s v="publishing/children's books"/>
    <n v="0"/>
    <e v="#DIV/0!"/>
    <x v="3"/>
    <s v="children's books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15:51:34"/>
    <d v="2013-09-20T15:51:34"/>
    <b v="0"/>
    <n v="0"/>
    <b v="0"/>
    <s v="publishing/children's books"/>
    <n v="0"/>
    <e v="#DIV/0!"/>
    <x v="3"/>
    <s v="children's books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15:45:21"/>
    <d v="2016-04-14T15:45:21"/>
    <b v="0"/>
    <n v="1"/>
    <b v="0"/>
    <s v="publishing/children's books"/>
    <n v="0.18867924528301888"/>
    <n v="1"/>
    <x v="3"/>
    <s v="children's books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7T22:02:08"/>
    <d v="2013-02-05T22:02:08"/>
    <b v="0"/>
    <n v="13"/>
    <b v="0"/>
    <s v="publishing/children's books"/>
    <n v="14.249999999999998"/>
    <n v="43.846153846153847"/>
    <x v="3"/>
    <s v="children's books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5T19:19:14"/>
    <d v="2011-11-15T19:19:14"/>
    <b v="0"/>
    <n v="2"/>
    <b v="0"/>
    <s v="publishing/children's books"/>
    <n v="3"/>
    <n v="75"/>
    <x v="3"/>
    <s v="children's books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2:07:56"/>
    <d v="2015-05-12T02:07:56"/>
    <b v="0"/>
    <n v="36"/>
    <b v="0"/>
    <s v="publishing/children's books"/>
    <n v="7.8809523809523814"/>
    <n v="45.972222222222221"/>
    <x v="3"/>
    <s v="children's books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1:03:24"/>
    <d v="2015-06-17T11:03:24"/>
    <b v="0"/>
    <n v="1"/>
    <b v="0"/>
    <s v="publishing/children's books"/>
    <n v="0.33333333333333337"/>
    <n v="10"/>
    <x v="3"/>
    <s v="children's books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18:28:26"/>
    <d v="2014-07-26T18:28:26"/>
    <b v="0"/>
    <n v="15"/>
    <b v="0"/>
    <s v="publishing/children's books"/>
    <n v="25.545454545454543"/>
    <n v="93.666666666666671"/>
    <x v="3"/>
    <s v="children's books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0:03:41"/>
    <d v="2015-10-23T09:03:41"/>
    <b v="0"/>
    <n v="1"/>
    <b v="0"/>
    <s v="publishing/children's books"/>
    <n v="2.12"/>
    <n v="53"/>
    <x v="3"/>
    <s v="children's books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d v="2017-03-10T05:44:48"/>
    <d v="2017-02-08T05:44:48"/>
    <b v="0"/>
    <n v="0"/>
    <b v="0"/>
    <s v="publishing/children's books"/>
    <n v="0"/>
    <e v="#DIV/0!"/>
    <x v="3"/>
    <s v="children's books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2:00:00"/>
    <d v="2015-01-14T17:35:54"/>
    <b v="0"/>
    <n v="28"/>
    <b v="1"/>
    <s v="theater/plays"/>
    <n v="105.28"/>
    <n v="47"/>
    <x v="1"/>
    <s v="plays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6T23:59:00"/>
    <d v="2015-01-22T17:11:58"/>
    <b v="0"/>
    <n v="18"/>
    <b v="1"/>
    <s v="theater/plays"/>
    <n v="120"/>
    <n v="66.666666666666671"/>
    <x v="1"/>
    <s v="plays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07:50:46"/>
    <d v="2015-04-09T07:50:46"/>
    <b v="0"/>
    <n v="61"/>
    <b v="1"/>
    <s v="theater/plays"/>
    <n v="114.5"/>
    <n v="18.770491803278688"/>
    <x v="1"/>
    <s v="plays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3:54:03"/>
    <d v="2014-10-08T13:54:03"/>
    <b v="0"/>
    <n v="108"/>
    <b v="1"/>
    <s v="theater/plays"/>
    <n v="119"/>
    <n v="66.111111111111114"/>
    <x v="1"/>
    <s v="plays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16:00:00"/>
    <d v="2016-07-06T23:32:47"/>
    <b v="0"/>
    <n v="142"/>
    <b v="1"/>
    <s v="theater/plays"/>
    <n v="104.67999999999999"/>
    <n v="36.859154929577464"/>
    <x v="1"/>
    <s v="plays"/>
    <x v="2"/>
    <x v="3"/>
  </r>
  <r>
    <n v="2786"/>
    <s v="Fierce"/>
    <s v="A heart-melting farce about sex, art and the lovelorn lay-abouts of London-town."/>
    <n v="2500"/>
    <n v="2946"/>
    <x v="0"/>
    <s v="GB"/>
    <s v="GBP"/>
    <d v="2014-07-09T08:39:40"/>
    <d v="2014-06-25T08:39:40"/>
    <b v="0"/>
    <n v="74"/>
    <b v="1"/>
    <s v="theater/plays"/>
    <n v="117.83999999999999"/>
    <n v="39.810810810810814"/>
    <x v="1"/>
    <s v="plays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7T23:45:52"/>
    <d v="2014-06-17T23:45:52"/>
    <b v="0"/>
    <n v="38"/>
    <b v="1"/>
    <s v="theater/plays"/>
    <n v="119.7"/>
    <n v="31.5"/>
    <x v="1"/>
    <s v="plays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1:50:43"/>
    <d v="2016-06-29T11:50:43"/>
    <b v="0"/>
    <n v="20"/>
    <b v="1"/>
    <s v="theater/plays"/>
    <n v="102.49999999999999"/>
    <n v="102.5"/>
    <x v="1"/>
    <s v="plays"/>
    <x v="2"/>
    <x v="0"/>
  </r>
  <r>
    <n v="2789"/>
    <s v="The Adventurers Club"/>
    <s v="BNT's Biggest Adventure So Far: Our 2015 full length production!"/>
    <n v="3000"/>
    <n v="3035"/>
    <x v="0"/>
    <s v="US"/>
    <s v="USD"/>
    <d v="2015-03-11T23:00:00"/>
    <d v="2015-02-20T19:18:54"/>
    <b v="0"/>
    <n v="24"/>
    <b v="1"/>
    <s v="theater/plays"/>
    <n v="101.16666666666667"/>
    <n v="126.45833333333333"/>
    <x v="1"/>
    <s v="plays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17:31:43"/>
    <d v="2015-01-12T17:31:43"/>
    <b v="0"/>
    <n v="66"/>
    <b v="1"/>
    <s v="theater/plays"/>
    <n v="105.33333333333333"/>
    <n v="47.878787878787875"/>
    <x v="1"/>
    <s v="plays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8T23:00:00"/>
    <d v="2016-08-09T16:35:59"/>
    <b v="0"/>
    <n v="28"/>
    <b v="1"/>
    <s v="theater/plays"/>
    <n v="102.49999999999999"/>
    <n v="73.214285714285708"/>
    <x v="1"/>
    <s v="plays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0:32:39"/>
    <d v="2015-06-28T00:32:39"/>
    <b v="0"/>
    <n v="24"/>
    <b v="1"/>
    <s v="theater/plays"/>
    <n v="107.60000000000001"/>
    <n v="89.666666666666671"/>
    <x v="1"/>
    <s v="plays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05:03:25"/>
    <d v="2015-06-21T05:03:25"/>
    <b v="0"/>
    <n v="73"/>
    <b v="1"/>
    <s v="theater/plays"/>
    <n v="110.5675"/>
    <n v="151.4623287671233"/>
    <x v="1"/>
    <s v="plays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4:00:00"/>
    <d v="2016-02-16T11:35:59"/>
    <b v="0"/>
    <n v="3"/>
    <b v="1"/>
    <s v="theater/plays"/>
    <n v="150"/>
    <n v="25"/>
    <x v="1"/>
    <s v="plays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18:00:00"/>
    <d v="2014-05-21T07:37:21"/>
    <b v="0"/>
    <n v="20"/>
    <b v="1"/>
    <s v="theater/plays"/>
    <n v="104.28571428571429"/>
    <n v="36.5"/>
    <x v="1"/>
    <s v="plays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07:40:28"/>
    <d v="2014-06-05T07:40:28"/>
    <b v="0"/>
    <n v="21"/>
    <b v="1"/>
    <s v="theater/plays"/>
    <n v="115.5"/>
    <n v="44"/>
    <x v="1"/>
    <s v="plays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17:34:00"/>
    <d v="2014-06-08T17:34:00"/>
    <b v="0"/>
    <n v="94"/>
    <b v="1"/>
    <s v="theater/plays"/>
    <n v="102.64512500000001"/>
    <n v="87.357553191489373"/>
    <x v="1"/>
    <s v="plays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1:00:00"/>
    <d v="2015-07-16T11:12:01"/>
    <b v="0"/>
    <n v="139"/>
    <b v="1"/>
    <s v="theater/plays"/>
    <n v="101.4"/>
    <n v="36.474820143884891"/>
    <x v="1"/>
    <s v="plays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1:00:00"/>
    <d v="2016-05-17T01:21:10"/>
    <b v="0"/>
    <n v="130"/>
    <b v="1"/>
    <s v="theater/plays"/>
    <n v="116.6348"/>
    <n v="44.859538461538463"/>
    <x v="1"/>
    <s v="plays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08:16:06"/>
    <d v="2014-11-05T08:16:06"/>
    <b v="0"/>
    <n v="31"/>
    <b v="1"/>
    <s v="theater/plays"/>
    <n v="133"/>
    <n v="42.903225806451616"/>
    <x v="1"/>
    <s v="plays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d v="2014-10-10T06:00:00"/>
    <d v="2014-09-18T00:50:09"/>
    <b v="0"/>
    <n v="13"/>
    <b v="1"/>
    <s v="theater/plays"/>
    <n v="133.20000000000002"/>
    <n v="51.230769230769234"/>
    <x v="1"/>
    <s v="plays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0:31:47"/>
    <d v="2015-07-07T10:31:47"/>
    <b v="0"/>
    <n v="90"/>
    <b v="1"/>
    <s v="theater/plays"/>
    <n v="101.83333333333333"/>
    <n v="33.944444444444443"/>
    <x v="1"/>
    <s v="plays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5T19:00:00"/>
    <d v="2015-06-02T20:34:36"/>
    <b v="0"/>
    <n v="141"/>
    <b v="1"/>
    <s v="theater/plays"/>
    <n v="127.95"/>
    <n v="90.744680851063833"/>
    <x v="1"/>
    <s v="plays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05:53:10"/>
    <d v="2014-08-30T05:53:10"/>
    <b v="0"/>
    <n v="23"/>
    <b v="1"/>
    <s v="theater/plays"/>
    <n v="114.99999999999999"/>
    <n v="50"/>
    <x v="1"/>
    <s v="plays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07:07:53"/>
    <d v="2015-07-28T07:07:53"/>
    <b v="0"/>
    <n v="18"/>
    <b v="1"/>
    <s v="theater/plays"/>
    <n v="110.00000000000001"/>
    <n v="24.444444444444443"/>
    <x v="1"/>
    <s v="plays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06:00:00"/>
    <d v="2015-06-30T01:24:50"/>
    <b v="0"/>
    <n v="76"/>
    <b v="1"/>
    <s v="theater/plays"/>
    <n v="112.1"/>
    <n v="44.25"/>
    <x v="1"/>
    <s v="plays"/>
    <x v="0"/>
    <x v="0"/>
  </r>
  <r>
    <n v="2807"/>
    <s v="The Commission Theatre Co."/>
    <s v="Bringing Shakespeare back to the Playwrights"/>
    <n v="5000"/>
    <n v="6300"/>
    <x v="0"/>
    <s v="US"/>
    <s v="USD"/>
    <d v="2015-06-29T15:57:18"/>
    <d v="2015-05-30T15:57:18"/>
    <b v="0"/>
    <n v="93"/>
    <b v="1"/>
    <s v="theater/plays"/>
    <n v="126"/>
    <n v="67.741935483870961"/>
    <x v="1"/>
    <s v="plays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15:18:55"/>
    <d v="2015-07-23T15:18:55"/>
    <b v="0"/>
    <n v="69"/>
    <b v="1"/>
    <s v="theater/plays"/>
    <n v="100.24444444444444"/>
    <n v="65.376811594202906"/>
    <x v="1"/>
    <s v="plays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09:39:00"/>
    <d v="2016-03-22T06:55:25"/>
    <b v="0"/>
    <n v="21"/>
    <b v="1"/>
    <s v="theater/plays"/>
    <n v="102.4"/>
    <n v="121.9047619047619"/>
    <x v="1"/>
    <s v="plays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5-31T22:59:00"/>
    <d v="2014-04-29T22:21:04"/>
    <b v="0"/>
    <n v="57"/>
    <b v="1"/>
    <s v="theater/plays"/>
    <n v="108.2"/>
    <n v="47.456140350877192"/>
    <x v="1"/>
    <s v="plays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06:55:03"/>
    <d v="2015-01-24T06:55:03"/>
    <b v="0"/>
    <n v="108"/>
    <b v="1"/>
    <s v="theater/plays"/>
    <n v="100.27"/>
    <n v="92.842592592592595"/>
    <x v="1"/>
    <s v="plays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5T23:00:00"/>
    <d v="2015-02-19T12:51:38"/>
    <b v="0"/>
    <n v="83"/>
    <b v="1"/>
    <s v="theater/plays"/>
    <n v="113.3"/>
    <n v="68.253012048192772"/>
    <x v="1"/>
    <s v="plays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2:49:21"/>
    <d v="2016-11-19T12:49:21"/>
    <b v="0"/>
    <n v="96"/>
    <b v="1"/>
    <s v="theater/plays"/>
    <n v="127.57571428571428"/>
    <n v="37.209583333333335"/>
    <x v="1"/>
    <s v="plays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4:35:15"/>
    <d v="2015-04-09T04:35:15"/>
    <b v="0"/>
    <n v="64"/>
    <b v="1"/>
    <s v="theater/plays"/>
    <n v="107.73333333333332"/>
    <n v="25.25"/>
    <x v="1"/>
    <s v="plays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3:38:29"/>
    <d v="2016-07-08T13:38:29"/>
    <b v="0"/>
    <n v="14"/>
    <b v="1"/>
    <s v="theater/plays"/>
    <n v="242"/>
    <n v="43.214285714285715"/>
    <x v="1"/>
    <s v="plays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1:00:00"/>
    <d v="2015-07-03T06:13:12"/>
    <b v="0"/>
    <n v="169"/>
    <b v="1"/>
    <s v="theater/plays"/>
    <n v="141.56666666666666"/>
    <n v="25.130177514792898"/>
    <x v="1"/>
    <s v="plays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0:14:22"/>
    <d v="2015-01-19T10:14:22"/>
    <b v="0"/>
    <n v="33"/>
    <b v="1"/>
    <s v="theater/plays"/>
    <n v="130"/>
    <n v="23.636363636363637"/>
    <x v="1"/>
    <s v="plays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09:21:26"/>
    <d v="2015-09-03T09:21:26"/>
    <b v="0"/>
    <n v="102"/>
    <b v="1"/>
    <s v="theater/plays"/>
    <n v="106.03"/>
    <n v="103.95098039215686"/>
    <x v="1"/>
    <s v="plays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07:36:49"/>
    <d v="2015-05-15T07:36:49"/>
    <b v="0"/>
    <n v="104"/>
    <b v="1"/>
    <s v="theater/plays"/>
    <n v="104.80000000000001"/>
    <n v="50.384615384615387"/>
    <x v="1"/>
    <s v="plays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5T19:00:00"/>
    <d v="2016-02-01T09:39:49"/>
    <b v="0"/>
    <n v="20"/>
    <b v="1"/>
    <s v="theater/plays"/>
    <n v="136"/>
    <n v="13.6"/>
    <x v="1"/>
    <s v="plays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17:08:55"/>
    <d v="2014-08-24T17:08:55"/>
    <b v="0"/>
    <n v="35"/>
    <b v="1"/>
    <s v="theater/plays"/>
    <n v="100"/>
    <n v="28.571428571428573"/>
    <x v="1"/>
    <s v="plays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0:24:52"/>
    <d v="2015-02-25T11:24:52"/>
    <b v="0"/>
    <n v="94"/>
    <b v="1"/>
    <s v="theater/plays"/>
    <n v="100"/>
    <n v="63.829787234042556"/>
    <x v="1"/>
    <s v="plays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17:59:00"/>
    <d v="2015-03-03T19:16:46"/>
    <b v="0"/>
    <n v="14"/>
    <b v="1"/>
    <s v="theater/plays"/>
    <n v="124"/>
    <n v="8.8571428571428577"/>
    <x v="1"/>
    <s v="plays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d v="2015-06-12T20:43:00"/>
    <d v="2015-05-12T01:29:56"/>
    <b v="0"/>
    <n v="15"/>
    <b v="1"/>
    <s v="theater/plays"/>
    <n v="116.92307692307693"/>
    <n v="50.666666666666664"/>
    <x v="1"/>
    <s v="plays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4:01:26"/>
    <d v="2015-11-04T14:01:26"/>
    <b v="0"/>
    <n v="51"/>
    <b v="1"/>
    <s v="theater/plays"/>
    <n v="103.33333333333334"/>
    <n v="60.784313725490193"/>
    <x v="1"/>
    <s v="plays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2:00:00"/>
    <d v="2015-06-15T19:50:12"/>
    <b v="0"/>
    <n v="19"/>
    <b v="1"/>
    <s v="theater/plays"/>
    <n v="107.74999999999999"/>
    <n v="113.42105263157895"/>
    <x v="1"/>
    <s v="plays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1:30:00"/>
    <d v="2016-05-04T11:24:26"/>
    <b v="0"/>
    <n v="23"/>
    <b v="1"/>
    <s v="theater/plays"/>
    <n v="120.24999999999999"/>
    <n v="104.56521739130434"/>
    <x v="1"/>
    <s v="plays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18:00:00"/>
    <d v="2015-09-07T01:21:09"/>
    <b v="0"/>
    <n v="97"/>
    <b v="1"/>
    <s v="theater/plays"/>
    <n v="100.37894736842105"/>
    <n v="98.30927835051547"/>
    <x v="1"/>
    <s v="plays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05:25:18"/>
    <d v="2016-05-05T05:25:18"/>
    <b v="0"/>
    <n v="76"/>
    <b v="1"/>
    <s v="theater/plays"/>
    <n v="106.52"/>
    <n v="35.039473684210527"/>
    <x v="1"/>
    <s v="plays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d v="2014-05-11T22:59:00"/>
    <d v="2014-04-29T15:09:08"/>
    <b v="0"/>
    <n v="11"/>
    <b v="1"/>
    <s v="theater/plays"/>
    <n v="100"/>
    <n v="272.72727272727275"/>
    <x v="1"/>
    <s v="plays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4:47:50"/>
    <d v="2015-06-16T14:47:50"/>
    <b v="0"/>
    <n v="52"/>
    <b v="1"/>
    <s v="theater/plays"/>
    <n v="110.66666666666667"/>
    <n v="63.846153846153847"/>
    <x v="1"/>
    <s v="plays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17:00:00"/>
    <d v="2014-10-26T12:01:34"/>
    <b v="0"/>
    <n v="95"/>
    <b v="1"/>
    <s v="theater/plays"/>
    <n v="114.71959999999999"/>
    <n v="30.189368421052631"/>
    <x v="1"/>
    <s v="plays"/>
    <x v="3"/>
    <x v="9"/>
  </r>
  <r>
    <n v="2833"/>
    <s v="Star Man Rocket Man"/>
    <s v="A new play about exploring outer space"/>
    <n v="2700"/>
    <n v="2923"/>
    <x v="0"/>
    <s v="US"/>
    <s v="USD"/>
    <d v="2015-10-10T21:00:00"/>
    <d v="2015-09-20T22:03:53"/>
    <b v="0"/>
    <n v="35"/>
    <b v="1"/>
    <s v="theater/plays"/>
    <n v="108.25925925925925"/>
    <n v="83.51428571428572"/>
    <x v="1"/>
    <s v="plays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18:02:10"/>
    <d v="2015-01-15T18:02:10"/>
    <b v="0"/>
    <n v="21"/>
    <b v="1"/>
    <s v="theater/plays"/>
    <n v="170"/>
    <n v="64.761904761904759"/>
    <x v="1"/>
    <s v="plays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4T19:00:00"/>
    <d v="2015-11-05T11:53:37"/>
    <b v="0"/>
    <n v="93"/>
    <b v="1"/>
    <s v="theater/plays"/>
    <n v="187.09899999999999"/>
    <n v="20.118172043010752"/>
    <x v="1"/>
    <s v="plays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7T23:59:00"/>
    <d v="2017-01-11T01:16:58"/>
    <b v="0"/>
    <n v="11"/>
    <b v="1"/>
    <s v="theater/plays"/>
    <n v="107.77777777777777"/>
    <n v="44.090909090909093"/>
    <x v="1"/>
    <s v="plays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17:48:04"/>
    <d v="2015-10-30T16:48:04"/>
    <b v="0"/>
    <n v="21"/>
    <b v="1"/>
    <s v="theater/plays"/>
    <n v="100"/>
    <n v="40.476190476190474"/>
    <x v="1"/>
    <s v="plays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17:00:00"/>
    <d v="2014-07-22T09:34:56"/>
    <b v="0"/>
    <n v="54"/>
    <b v="1"/>
    <s v="theater/plays"/>
    <n v="120.24999999999999"/>
    <n v="44.537037037037038"/>
    <x v="1"/>
    <s v="plays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4T23:59:00"/>
    <d v="2014-08-02T00:45:54"/>
    <b v="0"/>
    <n v="31"/>
    <b v="1"/>
    <s v="theater/plays"/>
    <n v="111.42857142857143"/>
    <n v="125.80645161290323"/>
    <x v="1"/>
    <s v="plays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2:00:00"/>
    <d v="2015-02-24T19:51:19"/>
    <b v="0"/>
    <n v="132"/>
    <b v="1"/>
    <s v="theater/plays"/>
    <n v="104"/>
    <n v="19.696969696969695"/>
    <x v="1"/>
    <s v="plays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3:44:57"/>
    <d v="2015-10-14T12:44:57"/>
    <b v="0"/>
    <n v="1"/>
    <b v="0"/>
    <s v="theater/plays"/>
    <n v="1"/>
    <n v="10"/>
    <x v="1"/>
    <s v="plays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06:00:00"/>
    <d v="2014-05-25T17:51:35"/>
    <b v="0"/>
    <n v="0"/>
    <b v="0"/>
    <s v="theater/plays"/>
    <n v="0"/>
    <e v="#DIV/0!"/>
    <x v="1"/>
    <s v="plays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2T23:00:00"/>
    <d v="2016-05-02T12:42:30"/>
    <b v="0"/>
    <n v="0"/>
    <b v="0"/>
    <s v="theater/plays"/>
    <n v="0"/>
    <e v="#DIV/0!"/>
    <x v="1"/>
    <s v="plays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08:06:20"/>
    <d v="2016-12-05T08:06:20"/>
    <b v="0"/>
    <n v="1"/>
    <b v="0"/>
    <s v="theater/plays"/>
    <n v="5.4545454545454541"/>
    <n v="30"/>
    <x v="1"/>
    <s v="plays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7T19:23:53"/>
    <d v="2015-04-08T19:23:53"/>
    <b v="0"/>
    <n v="39"/>
    <b v="0"/>
    <s v="theater/plays"/>
    <n v="31.546666666666667"/>
    <n v="60.666666666666664"/>
    <x v="1"/>
    <s v="plays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1:36:34"/>
    <d v="2015-04-14T11:36:34"/>
    <b v="0"/>
    <n v="0"/>
    <b v="0"/>
    <s v="theater/plays"/>
    <n v="0"/>
    <e v="#DIV/0!"/>
    <x v="1"/>
    <s v="plays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4:21:05"/>
    <d v="2016-03-24T14:21:05"/>
    <b v="0"/>
    <n v="0"/>
    <b v="0"/>
    <s v="theater/plays"/>
    <n v="0"/>
    <e v="#DIV/0!"/>
    <x v="1"/>
    <s v="plays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0:34:19"/>
    <d v="2015-04-29T10:34:19"/>
    <b v="0"/>
    <n v="3"/>
    <b v="0"/>
    <s v="theater/plays"/>
    <n v="0.2"/>
    <n v="23.333333333333332"/>
    <x v="1"/>
    <s v="plays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05:16:40"/>
    <d v="2016-03-24T05:16:40"/>
    <b v="0"/>
    <n v="1"/>
    <b v="0"/>
    <s v="theater/plays"/>
    <n v="1"/>
    <n v="5"/>
    <x v="1"/>
    <s v="plays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5T19:10:11"/>
    <d v="2014-08-06T19:10:11"/>
    <b v="0"/>
    <n v="13"/>
    <b v="0"/>
    <s v="theater/plays"/>
    <n v="3.8875000000000002"/>
    <n v="23.923076923076923"/>
    <x v="1"/>
    <s v="plays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18:17:00"/>
    <d v="2016-01-20T19:03:49"/>
    <b v="0"/>
    <n v="0"/>
    <b v="0"/>
    <s v="theater/plays"/>
    <n v="0"/>
    <e v="#DIV/0!"/>
    <x v="1"/>
    <s v="plays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0T20:05:03"/>
    <d v="2014-05-21T20:05:03"/>
    <b v="0"/>
    <n v="6"/>
    <b v="0"/>
    <s v="theater/plays"/>
    <n v="1.9"/>
    <n v="15.833333333333334"/>
    <x v="1"/>
    <s v="plays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3T23:34:57"/>
    <d v="2014-07-15T23:34:57"/>
    <b v="0"/>
    <n v="0"/>
    <b v="0"/>
    <s v="theater/plays"/>
    <n v="0"/>
    <e v="#DIV/0!"/>
    <x v="1"/>
    <s v="plays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2:11:59"/>
    <d v="2015-04-17T12:11:59"/>
    <b v="0"/>
    <n v="14"/>
    <b v="0"/>
    <s v="theater/plays"/>
    <n v="41.699999999999996"/>
    <n v="29.785714285714285"/>
    <x v="1"/>
    <s v="plays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18:34:00"/>
    <d v="2015-12-31T19:11:11"/>
    <b v="0"/>
    <n v="5"/>
    <b v="0"/>
    <s v="theater/plays"/>
    <n v="50"/>
    <n v="60"/>
    <x v="1"/>
    <s v="plays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16:34:00"/>
    <d v="2015-06-09T19:54:07"/>
    <b v="0"/>
    <n v="6"/>
    <b v="0"/>
    <s v="theater/plays"/>
    <n v="4.8666666666666663"/>
    <n v="24.333333333333332"/>
    <x v="1"/>
    <s v="plays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3:00:00"/>
    <d v="2016-12-22T17:04:55"/>
    <b v="0"/>
    <n v="15"/>
    <b v="0"/>
    <s v="theater/plays"/>
    <n v="19.736842105263158"/>
    <n v="500"/>
    <x v="1"/>
    <s v="plays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06:28:00"/>
    <d v="2014-11-11T08:04:55"/>
    <b v="0"/>
    <n v="0"/>
    <b v="0"/>
    <s v="theater/plays"/>
    <n v="0"/>
    <e v="#DIV/0!"/>
    <x v="1"/>
    <s v="plays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3:41:44"/>
    <d v="2015-08-17T03:41:44"/>
    <b v="0"/>
    <n v="1"/>
    <b v="0"/>
    <s v="theater/plays"/>
    <n v="1.7500000000000002"/>
    <n v="35"/>
    <x v="1"/>
    <s v="plays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4:12:56"/>
    <d v="2016-04-20T14:12:56"/>
    <b v="0"/>
    <n v="9"/>
    <b v="0"/>
    <s v="theater/plays"/>
    <n v="6.65"/>
    <n v="29.555555555555557"/>
    <x v="1"/>
    <s v="plays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09:10:48"/>
    <d v="2015-09-10T09:10:48"/>
    <b v="0"/>
    <n v="3"/>
    <b v="0"/>
    <s v="theater/plays"/>
    <n v="32"/>
    <n v="26.666666666666668"/>
    <x v="1"/>
    <s v="plays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3:57:09"/>
    <d v="2014-05-25T13:57:09"/>
    <b v="0"/>
    <n v="3"/>
    <b v="0"/>
    <s v="theater/plays"/>
    <n v="0.43307086614173229"/>
    <n v="18.333333333333332"/>
    <x v="1"/>
    <s v="plays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1:12:03"/>
    <d v="2014-07-11T11:12:03"/>
    <b v="0"/>
    <n v="1"/>
    <b v="0"/>
    <s v="theater/plays"/>
    <n v="0.04"/>
    <n v="20"/>
    <x v="1"/>
    <s v="plays"/>
    <x v="3"/>
    <x v="3"/>
  </r>
  <r>
    <n v="2864"/>
    <s v="'Haunting Julia' by Alan Ayckbourn"/>
    <s v="Accessible, original theatre for all!"/>
    <n v="2500"/>
    <n v="40"/>
    <x v="2"/>
    <s v="GB"/>
    <s v="GBP"/>
    <d v="2015-07-17T08:18:00"/>
    <d v="2015-06-17T09:43:27"/>
    <b v="0"/>
    <n v="3"/>
    <b v="0"/>
    <s v="theater/plays"/>
    <n v="1.6"/>
    <n v="13.333333333333334"/>
    <x v="1"/>
    <s v="plays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5T21:44:19"/>
    <d v="2014-11-06T21:44:19"/>
    <b v="0"/>
    <n v="0"/>
    <b v="0"/>
    <s v="theater/plays"/>
    <n v="0"/>
    <e v="#DIV/0!"/>
    <x v="1"/>
    <s v="plays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17:00:00"/>
    <d v="2016-09-14T17:55:21"/>
    <b v="0"/>
    <n v="2"/>
    <b v="0"/>
    <s v="theater/plays"/>
    <n v="0.89999999999999991"/>
    <n v="22.5"/>
    <x v="1"/>
    <s v="plays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3T23:00:00"/>
    <d v="2016-06-09T23:41:12"/>
    <b v="0"/>
    <n v="10"/>
    <b v="0"/>
    <s v="theater/plays"/>
    <n v="20.16"/>
    <n v="50.4"/>
    <x v="1"/>
    <s v="plays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4:50:54"/>
    <d v="2016-09-05T14:50:54"/>
    <b v="0"/>
    <n v="60"/>
    <b v="0"/>
    <s v="theater/plays"/>
    <n v="42.011733333333332"/>
    <n v="105.02933333333334"/>
    <x v="1"/>
    <s v="plays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09:14:41"/>
    <d v="2016-06-19T09:14:41"/>
    <b v="0"/>
    <n v="5"/>
    <b v="0"/>
    <s v="theater/plays"/>
    <n v="0.88500000000000001"/>
    <n v="35.4"/>
    <x v="1"/>
    <s v="plays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6T23:32:45"/>
    <d v="2014-04-16T23:32:45"/>
    <b v="0"/>
    <n v="9"/>
    <b v="0"/>
    <s v="theater/plays"/>
    <n v="15"/>
    <n v="83.333333333333329"/>
    <x v="1"/>
    <s v="plays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2:43:33"/>
    <d v="2014-12-01T12:43:33"/>
    <b v="0"/>
    <n v="13"/>
    <b v="0"/>
    <s v="theater/plays"/>
    <n v="4.67"/>
    <n v="35.92307692307692"/>
    <x v="1"/>
    <s v="plays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d v="2015-06-19T21:47:18"/>
    <d v="2015-04-20T21:47:18"/>
    <b v="0"/>
    <n v="0"/>
    <b v="0"/>
    <s v="theater/plays"/>
    <n v="0"/>
    <e v="#DIV/0!"/>
    <x v="1"/>
    <s v="plays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4:37:11"/>
    <d v="2014-12-29T14:37:11"/>
    <b v="0"/>
    <n v="8"/>
    <b v="0"/>
    <s v="theater/plays"/>
    <n v="38.119999999999997"/>
    <n v="119.125"/>
    <x v="1"/>
    <s v="plays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15:16:26"/>
    <d v="2016-12-18T15:16:26"/>
    <b v="0"/>
    <n v="3"/>
    <b v="0"/>
    <s v="theater/plays"/>
    <n v="5.42"/>
    <n v="90.333333333333329"/>
    <x v="1"/>
    <s v="plays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4T22:04:53"/>
    <d v="2016-04-04T22:04:53"/>
    <b v="0"/>
    <n v="3"/>
    <b v="0"/>
    <s v="theater/plays"/>
    <n v="3.4999999999999996E-2"/>
    <n v="2.3333333333333335"/>
    <x v="1"/>
    <s v="plays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2:51:19"/>
    <d v="2015-06-16T12:51:19"/>
    <b v="0"/>
    <n v="0"/>
    <b v="0"/>
    <s v="theater/plays"/>
    <n v="0"/>
    <e v="#DIV/0!"/>
    <x v="1"/>
    <s v="plays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2:00:00"/>
    <d v="2016-10-29T17:55:24"/>
    <b v="0"/>
    <n v="6"/>
    <b v="0"/>
    <s v="theater/plays"/>
    <n v="10.833333333333334"/>
    <n v="108.33333333333333"/>
    <x v="1"/>
    <s v="plays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09:46:35"/>
    <d v="2015-05-04T09:46:35"/>
    <b v="0"/>
    <n v="4"/>
    <b v="0"/>
    <s v="theater/plays"/>
    <n v="2.1"/>
    <n v="15.75"/>
    <x v="1"/>
    <s v="plays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2:24:21"/>
    <d v="2015-12-21T12:24:21"/>
    <b v="0"/>
    <n v="1"/>
    <b v="0"/>
    <s v="theater/plays"/>
    <n v="0.2589285714285714"/>
    <n v="29"/>
    <x v="1"/>
    <s v="plays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2:05:00"/>
    <d v="2015-07-07T16:44:12"/>
    <b v="0"/>
    <n v="29"/>
    <b v="0"/>
    <s v="theater/plays"/>
    <n v="23.333333333333332"/>
    <n v="96.551724137931032"/>
    <x v="1"/>
    <s v="plays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0:20:36"/>
    <d v="2014-10-04T09:20:36"/>
    <b v="0"/>
    <n v="0"/>
    <b v="0"/>
    <s v="theater/plays"/>
    <n v="0"/>
    <e v="#DIV/0!"/>
    <x v="1"/>
    <s v="plays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09:18:38"/>
    <d v="2016-04-01T09:18:38"/>
    <b v="0"/>
    <n v="4"/>
    <b v="0"/>
    <s v="theater/plays"/>
    <n v="33.6"/>
    <n v="63"/>
    <x v="1"/>
    <s v="plays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5T23:59:00"/>
    <d v="2016-01-01T16:40:37"/>
    <b v="0"/>
    <n v="5"/>
    <b v="0"/>
    <s v="theater/plays"/>
    <n v="19.079999999999998"/>
    <n v="381.6"/>
    <x v="1"/>
    <s v="plays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2:27:15"/>
    <d v="2014-11-05T12:27:15"/>
    <b v="0"/>
    <n v="4"/>
    <b v="0"/>
    <s v="theater/plays"/>
    <n v="0.41111111111111115"/>
    <n v="46.25"/>
    <x v="1"/>
    <s v="plays"/>
    <x v="3"/>
    <x v="4"/>
  </r>
  <r>
    <n v="2885"/>
    <s v="The Wedding"/>
    <s v="An historic and proud work of Polish nationalistic literature performed on stage."/>
    <n v="400"/>
    <n v="130"/>
    <x v="2"/>
    <s v="US"/>
    <s v="USD"/>
    <d v="2015-03-13T19:50:01"/>
    <d v="2015-02-11T20:50:01"/>
    <b v="0"/>
    <n v="5"/>
    <b v="0"/>
    <s v="theater/plays"/>
    <n v="32.5"/>
    <n v="26"/>
    <x v="1"/>
    <s v="plays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8T22:59:00"/>
    <d v="2015-09-14T10:11:24"/>
    <b v="0"/>
    <n v="1"/>
    <b v="0"/>
    <s v="theater/plays"/>
    <n v="5"/>
    <n v="10"/>
    <x v="1"/>
    <s v="plays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05:15:24"/>
    <d v="2014-12-12T05:15:24"/>
    <b v="0"/>
    <n v="1"/>
    <b v="0"/>
    <s v="theater/plays"/>
    <n v="0.16666666666666669"/>
    <n v="5"/>
    <x v="1"/>
    <s v="plays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7T23:59:00"/>
    <d v="2014-10-10T07:50:40"/>
    <b v="0"/>
    <n v="0"/>
    <b v="0"/>
    <s v="theater/plays"/>
    <n v="0"/>
    <e v="#DIV/0!"/>
    <x v="1"/>
    <s v="plays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15:43:05"/>
    <d v="2014-07-30T15:43:05"/>
    <b v="0"/>
    <n v="14"/>
    <b v="0"/>
    <s v="theater/plays"/>
    <n v="38.066666666666663"/>
    <n v="81.571428571428569"/>
    <x v="1"/>
    <s v="plays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8T22:00:00"/>
    <d v="2014-07-11T12:49:52"/>
    <b v="0"/>
    <n v="3"/>
    <b v="0"/>
    <s v="theater/plays"/>
    <n v="1.05"/>
    <n v="7"/>
    <x v="1"/>
    <s v="plays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15:12:08"/>
    <d v="2016-02-15T16:12:08"/>
    <b v="0"/>
    <n v="10"/>
    <b v="0"/>
    <s v="theater/plays"/>
    <n v="2.73"/>
    <n v="27.3"/>
    <x v="1"/>
    <s v="plays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16:00:00"/>
    <d v="2014-08-18T12:08:24"/>
    <b v="0"/>
    <n v="17"/>
    <b v="0"/>
    <s v="theater/plays"/>
    <n v="9.0909090909090917"/>
    <n v="29.411764705882351"/>
    <x v="1"/>
    <s v="plays"/>
    <x v="3"/>
    <x v="10"/>
  </r>
  <r>
    <n v="2893"/>
    <s v="REDISCOVERING KIA THE PLAY"/>
    <s v="Fundraising for REDISCOVERING KIA THE PLAY"/>
    <n v="5000"/>
    <n v="25"/>
    <x v="2"/>
    <s v="US"/>
    <s v="USD"/>
    <d v="2015-01-08T21:00:00"/>
    <d v="2014-11-10T13:33:15"/>
    <b v="0"/>
    <n v="2"/>
    <b v="0"/>
    <s v="theater/plays"/>
    <n v="0.5"/>
    <n v="12.5"/>
    <x v="1"/>
    <s v="plays"/>
    <x v="3"/>
    <x v="4"/>
  </r>
  <r>
    <n v="2894"/>
    <s v="How Could You Do This To Me (The Stage Play)"/>
    <s v="This Is A Story About A Woman A Man And A Woman"/>
    <n v="50000"/>
    <n v="0"/>
    <x v="2"/>
    <s v="US"/>
    <s v="USD"/>
    <d v="2015-04-03T17:40:15"/>
    <d v="2015-02-02T18:40:15"/>
    <b v="0"/>
    <n v="0"/>
    <b v="0"/>
    <s v="theater/plays"/>
    <n v="0"/>
    <e v="#DIV/0!"/>
    <x v="1"/>
    <s v="plays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16:00:00"/>
    <d v="2014-06-21T08:19:52"/>
    <b v="0"/>
    <n v="4"/>
    <b v="0"/>
    <s v="theater/plays"/>
    <n v="4.5999999999999996"/>
    <n v="5.75"/>
    <x v="1"/>
    <s v="plays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1:00:00"/>
    <d v="2016-11-27T16:48:41"/>
    <b v="0"/>
    <n v="12"/>
    <b v="0"/>
    <s v="theater/plays"/>
    <n v="20.833333333333336"/>
    <n v="52.083333333333336"/>
    <x v="1"/>
    <s v="plays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0:29:05"/>
    <d v="2015-09-11T10:30:58"/>
    <b v="0"/>
    <n v="3"/>
    <b v="0"/>
    <s v="theater/plays"/>
    <n v="4.583333333333333"/>
    <n v="183.33333333333334"/>
    <x v="1"/>
    <s v="plays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0:57:33"/>
    <d v="2015-10-01T10:57:33"/>
    <b v="0"/>
    <n v="12"/>
    <b v="0"/>
    <s v="theater/plays"/>
    <n v="4.2133333333333338"/>
    <n v="26.333333333333332"/>
    <x v="1"/>
    <s v="plays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3T20:52:38"/>
    <d v="2016-05-24T20:52:38"/>
    <b v="0"/>
    <n v="0"/>
    <b v="0"/>
    <s v="theater/plays"/>
    <n v="0"/>
    <e v="#DIV/0!"/>
    <x v="1"/>
    <s v="plays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0:37:12"/>
    <d v="2014-07-10T00:37:12"/>
    <b v="0"/>
    <n v="7"/>
    <b v="0"/>
    <s v="theater/plays"/>
    <n v="61.909090909090914"/>
    <n v="486.42857142857144"/>
    <x v="1"/>
    <s v="plays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16:42:19"/>
    <d v="2014-12-09T16:42:19"/>
    <b v="0"/>
    <n v="2"/>
    <b v="0"/>
    <s v="theater/plays"/>
    <n v="0.8"/>
    <n v="3"/>
    <x v="1"/>
    <s v="plays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05:33:16"/>
    <d v="2015-07-25T05:33:16"/>
    <b v="0"/>
    <n v="1"/>
    <b v="0"/>
    <s v="theater/plays"/>
    <n v="1.6666666666666666E-2"/>
    <n v="25"/>
    <x v="1"/>
    <s v="plays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8T23:00:18"/>
    <d v="2015-07-10T23:00:18"/>
    <b v="0"/>
    <n v="4"/>
    <b v="0"/>
    <s v="theater/plays"/>
    <n v="0.77999999999999992"/>
    <n v="9.75"/>
    <x v="1"/>
    <s v="plays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07:00:00"/>
    <d v="2014-10-28T18:13:51"/>
    <b v="0"/>
    <n v="4"/>
    <b v="0"/>
    <s v="theater/plays"/>
    <n v="5"/>
    <n v="18.75"/>
    <x v="1"/>
    <s v="plays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6T20:21:53"/>
    <d v="2016-08-23T20:21:53"/>
    <b v="0"/>
    <n v="17"/>
    <b v="0"/>
    <s v="theater/plays"/>
    <n v="17.771428571428572"/>
    <n v="36.588235294117645"/>
    <x v="1"/>
    <s v="plays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7-31T20:00:00"/>
    <d v="2015-07-14T10:34:26"/>
    <b v="0"/>
    <n v="7"/>
    <b v="0"/>
    <s v="theater/plays"/>
    <n v="9.4166666666666661"/>
    <n v="80.714285714285708"/>
    <x v="1"/>
    <s v="plays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16:03:57"/>
    <d v="2016-03-15T16:03:57"/>
    <b v="0"/>
    <n v="2"/>
    <b v="0"/>
    <s v="theater/plays"/>
    <n v="0.08"/>
    <n v="1"/>
    <x v="1"/>
    <s v="plays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2:33:39"/>
    <d v="2016-05-09T12:33:39"/>
    <b v="0"/>
    <n v="5"/>
    <b v="0"/>
    <s v="theater/plays"/>
    <n v="2.75"/>
    <n v="52.8"/>
    <x v="1"/>
    <s v="plays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4:46:00"/>
    <d v="2014-10-17T01:23:21"/>
    <b v="0"/>
    <n v="1"/>
    <b v="0"/>
    <s v="theater/plays"/>
    <n v="1.1111111111111112E-2"/>
    <n v="20"/>
    <x v="1"/>
    <s v="plays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15:11:27"/>
    <d v="2015-04-13T15:11:27"/>
    <b v="0"/>
    <n v="1"/>
    <b v="0"/>
    <s v="theater/plays"/>
    <n v="3.3333333333333335E-3"/>
    <n v="1"/>
    <x v="1"/>
    <s v="plays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3:27:06"/>
    <d v="2015-05-18T13:27:06"/>
    <b v="0"/>
    <n v="14"/>
    <b v="0"/>
    <s v="theater/plays"/>
    <n v="36.5"/>
    <n v="46.928571428571431"/>
    <x v="1"/>
    <s v="plays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4T22:09:34"/>
    <d v="2015-12-15T22:09:34"/>
    <b v="0"/>
    <n v="26"/>
    <b v="0"/>
    <s v="theater/plays"/>
    <n v="14.058171745152354"/>
    <n v="78.07692307692308"/>
    <x v="1"/>
    <s v="plays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17:08:59"/>
    <d v="2014-07-08T17:08:59"/>
    <b v="0"/>
    <n v="2"/>
    <b v="0"/>
    <s v="theater/plays"/>
    <n v="0.02"/>
    <n v="1"/>
    <x v="1"/>
    <s v="plays"/>
    <x v="3"/>
    <x v="3"/>
  </r>
  <r>
    <n v="2914"/>
    <s v="Hercules the Panto"/>
    <s v="Hercules must complete four challenges in order to meet the father he never knew"/>
    <n v="25000"/>
    <n v="1"/>
    <x v="2"/>
    <s v="GB"/>
    <s v="GBP"/>
    <d v="2015-03-14T15:46:34"/>
    <d v="2015-01-13T16:46:34"/>
    <b v="0"/>
    <n v="1"/>
    <b v="0"/>
    <s v="theater/plays"/>
    <n v="4.0000000000000001E-3"/>
    <n v="1"/>
    <x v="1"/>
    <s v="plays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3:33:10"/>
    <d v="2016-02-15T04:33:10"/>
    <b v="0"/>
    <n v="3"/>
    <b v="0"/>
    <s v="theater/plays"/>
    <n v="61.1"/>
    <n v="203.66666666666666"/>
    <x v="1"/>
    <s v="plays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06:26:29"/>
    <d v="2014-04-26T06:26:29"/>
    <b v="0"/>
    <n v="7"/>
    <b v="0"/>
    <s v="theater/plays"/>
    <n v="7.8378378378378386"/>
    <n v="20.714285714285715"/>
    <x v="1"/>
    <s v="plays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0:37:27"/>
    <d v="2015-08-29T00:37:27"/>
    <b v="0"/>
    <n v="9"/>
    <b v="0"/>
    <s v="theater/plays"/>
    <n v="21.85"/>
    <n v="48.555555555555557"/>
    <x v="1"/>
    <s v="plays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0:06:47"/>
    <d v="2015-10-01T10:06:47"/>
    <b v="0"/>
    <n v="20"/>
    <b v="0"/>
    <s v="theater/plays"/>
    <n v="27.24"/>
    <n v="68.099999999999994"/>
    <x v="1"/>
    <s v="plays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09:52:09"/>
    <d v="2014-07-06T09:52:09"/>
    <b v="0"/>
    <n v="6"/>
    <b v="0"/>
    <s v="theater/plays"/>
    <n v="8.5"/>
    <n v="8.5"/>
    <x v="1"/>
    <s v="plays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3:01:10"/>
    <d v="2015-02-23T14:01:10"/>
    <b v="0"/>
    <n v="13"/>
    <b v="0"/>
    <s v="theater/plays"/>
    <n v="26.840000000000003"/>
    <n v="51.615384615384613"/>
    <x v="1"/>
    <s v="plays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16:16:44"/>
    <d v="2014-08-26T16:16:44"/>
    <b v="0"/>
    <n v="3"/>
    <b v="1"/>
    <s v="theater/musical"/>
    <n v="129"/>
    <n v="43"/>
    <x v="1"/>
    <s v="musical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15:58:47"/>
    <d v="2015-04-03T15:58:47"/>
    <b v="0"/>
    <n v="6"/>
    <b v="1"/>
    <s v="theater/musical"/>
    <n v="100"/>
    <n v="83.333333333333329"/>
    <x v="1"/>
    <s v="musical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3T22:00:00"/>
    <d v="2015-01-08T22:39:39"/>
    <b v="0"/>
    <n v="10"/>
    <b v="1"/>
    <s v="theater/musical"/>
    <n v="100"/>
    <n v="30"/>
    <x v="1"/>
    <s v="musical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8T22:59:00"/>
    <d v="2015-04-09T08:21:50"/>
    <b v="0"/>
    <n v="147"/>
    <b v="1"/>
    <s v="theater/musical"/>
    <n v="103.2"/>
    <n v="175.51020408163265"/>
    <x v="1"/>
    <s v="musical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09:01:08"/>
    <d v="2014-08-12T09:01:08"/>
    <b v="0"/>
    <n v="199"/>
    <b v="1"/>
    <s v="theater/musical"/>
    <n v="102.44597777777777"/>
    <n v="231.66175879396985"/>
    <x v="1"/>
    <s v="musical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3:22:59"/>
    <d v="2015-02-09T13:22:59"/>
    <b v="0"/>
    <n v="50"/>
    <b v="1"/>
    <s v="theater/musical"/>
    <n v="125"/>
    <n v="75"/>
    <x v="1"/>
    <s v="musical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0:00:00"/>
    <d v="2014-06-16T11:03:49"/>
    <b v="0"/>
    <n v="21"/>
    <b v="1"/>
    <s v="theater/musical"/>
    <n v="130.83333333333334"/>
    <n v="112.14285714285714"/>
    <x v="1"/>
    <s v="musical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18:57:26"/>
    <d v="2016-02-03T18:57:26"/>
    <b v="0"/>
    <n v="24"/>
    <b v="1"/>
    <s v="theater/musical"/>
    <n v="100"/>
    <n v="41.666666666666664"/>
    <x v="1"/>
    <s v="musical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08:32:38"/>
    <d v="2014-04-25T08:32:38"/>
    <b v="0"/>
    <n v="32"/>
    <b v="1"/>
    <s v="theater/musical"/>
    <n v="102.06937499999999"/>
    <n v="255.17343750000001"/>
    <x v="1"/>
    <s v="musical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09:01:04"/>
    <d v="2015-04-07T09:01:04"/>
    <b v="0"/>
    <n v="62"/>
    <b v="1"/>
    <s v="theater/musical"/>
    <n v="100.92000000000002"/>
    <n v="162.7741935483871"/>
    <x v="1"/>
    <s v="musical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1:08:00"/>
    <d v="2014-08-21T01:59:23"/>
    <b v="0"/>
    <n v="9"/>
    <b v="1"/>
    <s v="theater/musical"/>
    <n v="106"/>
    <n v="88.333333333333329"/>
    <x v="1"/>
    <s v="musical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06:00:00"/>
    <d v="2015-01-20T22:57:17"/>
    <b v="0"/>
    <n v="38"/>
    <b v="1"/>
    <s v="theater/musical"/>
    <n v="105.0967741935484"/>
    <n v="85.736842105263165"/>
    <x v="1"/>
    <s v="musical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17:57:33"/>
    <d v="2016-05-05T17:57:33"/>
    <b v="0"/>
    <n v="54"/>
    <b v="1"/>
    <s v="theater/musical"/>
    <n v="102.76"/>
    <n v="47.574074074074076"/>
    <x v="1"/>
    <s v="musical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0:16:04"/>
    <d v="2014-05-16T10:16:04"/>
    <b v="0"/>
    <n v="37"/>
    <b v="1"/>
    <s v="theater/musical"/>
    <n v="108"/>
    <n v="72.972972972972968"/>
    <x v="1"/>
    <s v="musical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2:00:00"/>
    <d v="2016-07-02T09:00:08"/>
    <b v="0"/>
    <n v="39"/>
    <b v="1"/>
    <s v="theater/musical"/>
    <n v="100.88571428571429"/>
    <n v="90.538461538461533"/>
    <x v="1"/>
    <s v="musical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2T23:59:00"/>
    <d v="2014-09-30T10:37:03"/>
    <b v="0"/>
    <n v="34"/>
    <b v="1"/>
    <s v="theater/musical"/>
    <n v="128"/>
    <n v="37.647058823529413"/>
    <x v="1"/>
    <s v="musical"/>
    <x v="3"/>
    <x v="8"/>
  </r>
  <r>
    <n v="2937"/>
    <s v="UCAS"/>
    <s v="UCAS is a new British musical premiering at the Edinburgh Fringe Festival 2014."/>
    <n v="1500"/>
    <n v="2000"/>
    <x v="0"/>
    <s v="GB"/>
    <s v="GBP"/>
    <d v="2014-07-13T05:58:33"/>
    <d v="2014-06-13T05:58:33"/>
    <b v="0"/>
    <n v="55"/>
    <b v="1"/>
    <s v="theater/musical"/>
    <n v="133.33333333333331"/>
    <n v="36.363636363636367"/>
    <x v="1"/>
    <s v="musical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1:53:34"/>
    <d v="2014-12-31T11:53:34"/>
    <b v="0"/>
    <n v="32"/>
    <b v="1"/>
    <s v="theater/musical"/>
    <n v="101.375"/>
    <n v="126.71875"/>
    <x v="1"/>
    <s v="musical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7T20:00:00"/>
    <d v="2014-07-25T14:25:12"/>
    <b v="0"/>
    <n v="25"/>
    <b v="1"/>
    <s v="theater/musical"/>
    <n v="102.875"/>
    <n v="329.2"/>
    <x v="1"/>
    <s v="musical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3:33:38"/>
    <d v="2014-12-09T13:33:38"/>
    <b v="0"/>
    <n v="33"/>
    <b v="1"/>
    <s v="theater/musical"/>
    <n v="107.24000000000001"/>
    <n v="81.242424242424249"/>
    <x v="1"/>
    <s v="musical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18:02:35"/>
    <d v="2015-01-30T18:02:35"/>
    <b v="0"/>
    <n v="1"/>
    <b v="0"/>
    <s v="theater/spaces"/>
    <n v="4.0000000000000001E-3"/>
    <n v="1"/>
    <x v="1"/>
    <s v="spaces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15:18:00"/>
    <d v="2015-11-26T14:17:39"/>
    <b v="0"/>
    <n v="202"/>
    <b v="0"/>
    <s v="theater/spaces"/>
    <n v="20.424999999999997"/>
    <n v="202.22772277227722"/>
    <x v="1"/>
    <s v="spaces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2T22:06:20"/>
    <d v="2015-03-13T22:06:20"/>
    <b v="0"/>
    <n v="0"/>
    <b v="0"/>
    <s v="theater/spaces"/>
    <n v="0"/>
    <e v="#DIV/0!"/>
    <x v="1"/>
    <s v="spaces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16:56:38"/>
    <d v="2015-05-08T16:56:38"/>
    <b v="0"/>
    <n v="1"/>
    <b v="0"/>
    <s v="theater/spaces"/>
    <n v="1"/>
    <n v="100"/>
    <x v="1"/>
    <s v="spaces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3T22:21:00"/>
    <d v="2015-04-23T22:21:00"/>
    <b v="0"/>
    <n v="0"/>
    <b v="0"/>
    <s v="theater/spaces"/>
    <n v="0"/>
    <e v="#DIV/0!"/>
    <x v="1"/>
    <s v="spaces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07:44:52"/>
    <d v="2016-07-16T07:44:52"/>
    <b v="0"/>
    <n v="2"/>
    <b v="0"/>
    <s v="theater/spaces"/>
    <n v="0.1"/>
    <n v="1"/>
    <x v="1"/>
    <s v="spaces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2:11:00"/>
    <d v="2016-10-06T08:29:27"/>
    <b v="0"/>
    <n v="13"/>
    <b v="0"/>
    <s v="theater/spaces"/>
    <n v="4.2880000000000003"/>
    <n v="82.461538461538467"/>
    <x v="1"/>
    <s v="spaces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0:34:53"/>
    <d v="2015-04-03T10:34:53"/>
    <b v="0"/>
    <n v="9"/>
    <b v="0"/>
    <s v="theater/spaces"/>
    <n v="4.8000000000000004E-3"/>
    <n v="2.6666666666666665"/>
    <x v="1"/>
    <s v="spaces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15:45:17"/>
    <d v="2015-10-20T14:45:17"/>
    <b v="0"/>
    <n v="2"/>
    <b v="0"/>
    <s v="theater/spaces"/>
    <n v="2.5"/>
    <n v="12.5"/>
    <x v="1"/>
    <s v="spaces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3:45:52"/>
    <d v="2015-12-24T03:45:52"/>
    <b v="0"/>
    <n v="0"/>
    <b v="0"/>
    <s v="theater/spaces"/>
    <n v="0"/>
    <e v="#DIV/0!"/>
    <x v="1"/>
    <s v="spaces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4:16:13"/>
    <d v="2014-08-21T14:16:13"/>
    <b v="0"/>
    <n v="58"/>
    <b v="0"/>
    <s v="theater/spaces"/>
    <n v="2.1919999999999997"/>
    <n v="18.896551724137932"/>
    <x v="1"/>
    <s v="spaces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6T23:00:00"/>
    <d v="2016-09-15T11:33:59"/>
    <b v="0"/>
    <n v="8"/>
    <b v="0"/>
    <s v="theater/spaces"/>
    <n v="8.0250000000000004"/>
    <n v="200.625"/>
    <x v="1"/>
    <s v="spaces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4:00:21"/>
    <d v="2015-09-08T14:00:21"/>
    <b v="0"/>
    <n v="3"/>
    <b v="0"/>
    <s v="theater/spaces"/>
    <n v="0.15125"/>
    <n v="201.66666666666666"/>
    <x v="1"/>
    <s v="spaces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08:00:03"/>
    <d v="2017-02-24T09:00:03"/>
    <b v="0"/>
    <n v="0"/>
    <b v="0"/>
    <s v="theater/spaces"/>
    <n v="0"/>
    <e v="#DIV/0!"/>
    <x v="1"/>
    <s v="spaces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2:47:29"/>
    <d v="2015-05-17T12:47:29"/>
    <b v="0"/>
    <n v="11"/>
    <b v="0"/>
    <s v="theater/spaces"/>
    <n v="59.583333333333336"/>
    <n v="65"/>
    <x v="1"/>
    <s v="spaces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18:00:50"/>
    <d v="2016-04-04T18:00:50"/>
    <b v="0"/>
    <n v="20"/>
    <b v="0"/>
    <s v="theater/spaces"/>
    <n v="16.734177215189874"/>
    <n v="66.099999999999994"/>
    <x v="1"/>
    <s v="spaces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18:16:12"/>
    <d v="2015-01-26T19:16:12"/>
    <b v="0"/>
    <n v="3"/>
    <b v="0"/>
    <s v="theater/spaces"/>
    <n v="1.8666666666666669"/>
    <n v="93.333333333333329"/>
    <x v="1"/>
    <s v="spaces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2:41:57"/>
    <d v="2016-03-09T13:41:57"/>
    <b v="0"/>
    <n v="0"/>
    <b v="0"/>
    <s v="theater/spaces"/>
    <n v="0"/>
    <e v="#DIV/0!"/>
    <x v="1"/>
    <s v="spaces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6T19:12:05"/>
    <d v="2016-05-07T19:12:05"/>
    <b v="0"/>
    <n v="0"/>
    <b v="0"/>
    <s v="theater/spaces"/>
    <n v="0"/>
    <e v="#DIV/0!"/>
    <x v="1"/>
    <s v="spaces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3:10:23"/>
    <d v="2014-08-12T13:10:23"/>
    <b v="0"/>
    <n v="0"/>
    <b v="0"/>
    <s v="theater/spaces"/>
    <n v="0"/>
    <e v="#DIV/0!"/>
    <x v="1"/>
    <s v="spaces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5T23:00:00"/>
    <d v="2015-02-26T00:05:59"/>
    <b v="0"/>
    <n v="108"/>
    <b v="1"/>
    <s v="theater/plays"/>
    <n v="109.62"/>
    <n v="50.75"/>
    <x v="1"/>
    <s v="plays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1:59:00"/>
    <d v="2015-02-01T00:51:46"/>
    <b v="0"/>
    <n v="20"/>
    <b v="1"/>
    <s v="theater/plays"/>
    <n v="121.8"/>
    <n v="60.9"/>
    <x v="1"/>
    <s v="plays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06:17:04"/>
    <d v="2015-06-02T06:17:04"/>
    <b v="0"/>
    <n v="98"/>
    <b v="1"/>
    <s v="theater/plays"/>
    <n v="106.85"/>
    <n v="109.03061224489795"/>
    <x v="1"/>
    <s v="plays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16:32:00"/>
    <d v="2014-07-07T16:50:19"/>
    <b v="0"/>
    <n v="196"/>
    <b v="1"/>
    <s v="theater/plays"/>
    <n v="100.71379999999999"/>
    <n v="25.692295918367346"/>
    <x v="1"/>
    <s v="plays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2:30:33"/>
    <d v="2015-06-07T12:30:33"/>
    <b v="0"/>
    <n v="39"/>
    <b v="1"/>
    <s v="theater/plays"/>
    <n v="109.00000000000001"/>
    <n v="41.92307692307692"/>
    <x v="1"/>
    <s v="plays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2:43:32"/>
    <d v="2015-08-17T12:43:32"/>
    <b v="0"/>
    <n v="128"/>
    <b v="1"/>
    <s v="theater/plays"/>
    <n v="113.63000000000001"/>
    <n v="88.7734375"/>
    <x v="1"/>
    <s v="plays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8T22:44:52"/>
    <d v="2015-02-06T23:44:52"/>
    <b v="0"/>
    <n v="71"/>
    <b v="1"/>
    <s v="theater/plays"/>
    <n v="113.92"/>
    <n v="80.225352112676063"/>
    <x v="1"/>
    <s v="plays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6T22:59:00"/>
    <d v="2016-08-03T07:34:20"/>
    <b v="0"/>
    <n v="47"/>
    <b v="1"/>
    <s v="theater/plays"/>
    <n v="106"/>
    <n v="78.936170212765958"/>
    <x v="1"/>
    <s v="plays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17:51:00"/>
    <d v="2015-04-03T13:52:33"/>
    <b v="0"/>
    <n v="17"/>
    <b v="1"/>
    <s v="theater/plays"/>
    <n v="162.5"/>
    <n v="95.588235294117652"/>
    <x v="1"/>
    <s v="plays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1:04:11"/>
    <d v="2014-06-18T11:04:11"/>
    <b v="0"/>
    <n v="91"/>
    <b v="1"/>
    <s v="theater/plays"/>
    <n v="106"/>
    <n v="69.890109890109883"/>
    <x v="1"/>
    <s v="plays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0:47:58"/>
    <d v="2014-08-01T10:47:58"/>
    <b v="0"/>
    <n v="43"/>
    <b v="1"/>
    <s v="theater/plays"/>
    <n v="100.15624999999999"/>
    <n v="74.534883720930239"/>
    <x v="1"/>
    <s v="plays"/>
    <x v="3"/>
    <x v="10"/>
  </r>
  <r>
    <n v="2972"/>
    <s v="A Bad Plan"/>
    <s v="A group of artists. A mythical art piece. A harrowing quest. And some margaritas."/>
    <n v="2000"/>
    <n v="2107"/>
    <x v="0"/>
    <s v="US"/>
    <s v="USD"/>
    <d v="2016-12-04T20:00:00"/>
    <d v="2016-11-19T21:38:40"/>
    <b v="0"/>
    <n v="17"/>
    <b v="1"/>
    <s v="theater/plays"/>
    <n v="105.35000000000001"/>
    <n v="123.94117647058823"/>
    <x v="1"/>
    <s v="plays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5-12-31T23:00:00"/>
    <d v="2015-12-03T14:38:28"/>
    <b v="0"/>
    <n v="33"/>
    <b v="1"/>
    <s v="theater/plays"/>
    <n v="174.8"/>
    <n v="264.84848484848487"/>
    <x v="1"/>
    <s v="plays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5T20:35:00"/>
    <d v="2014-08-28T20:27:51"/>
    <b v="0"/>
    <n v="87"/>
    <b v="1"/>
    <s v="theater/plays"/>
    <n v="102"/>
    <n v="58.620689655172413"/>
    <x v="1"/>
    <s v="plays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6T22:00:00"/>
    <d v="2014-10-29T11:24:46"/>
    <b v="0"/>
    <n v="113"/>
    <b v="1"/>
    <s v="theater/plays"/>
    <n v="100.125"/>
    <n v="70.884955752212392"/>
    <x v="1"/>
    <s v="plays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07:00:00"/>
    <d v="2016-02-25T12:32:10"/>
    <b v="0"/>
    <n v="14"/>
    <b v="1"/>
    <s v="theater/plays"/>
    <n v="171.42857142857142"/>
    <n v="8.5714285714285712"/>
    <x v="1"/>
    <s v="plays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2T21:14:00"/>
    <d v="2015-01-22T16:08:54"/>
    <b v="0"/>
    <n v="30"/>
    <b v="1"/>
    <s v="theater/plays"/>
    <n v="113.56666666666666"/>
    <n v="113.56666666666666"/>
    <x v="1"/>
    <s v="plays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0:59:00"/>
    <d v="2014-10-10T10:22:27"/>
    <b v="0"/>
    <n v="16"/>
    <b v="1"/>
    <s v="theater/plays"/>
    <n v="129.46666666666667"/>
    <n v="60.6875"/>
    <x v="1"/>
    <s v="plays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1:00:00"/>
    <d v="2014-12-20T14:47:03"/>
    <b v="0"/>
    <n v="46"/>
    <b v="1"/>
    <s v="theater/plays"/>
    <n v="101.4"/>
    <n v="110.21739130434783"/>
    <x v="1"/>
    <s v="plays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3T21:00:00"/>
    <d v="2015-08-03T16:58:50"/>
    <b v="0"/>
    <n v="24"/>
    <b v="1"/>
    <s v="theater/plays"/>
    <n v="109.16666666666666"/>
    <n v="136.45833333333334"/>
    <x v="1"/>
    <s v="plays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08:25:56"/>
    <d v="2015-08-09T08:25:56"/>
    <b v="1"/>
    <n v="97"/>
    <b v="1"/>
    <s v="theater/spaces"/>
    <n v="128.92500000000001"/>
    <n v="53.164948453608247"/>
    <x v="1"/>
    <s v="spaces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1:29:03"/>
    <d v="2016-01-12T11:29:03"/>
    <b v="1"/>
    <n v="59"/>
    <b v="1"/>
    <s v="theater/spaces"/>
    <n v="102.06"/>
    <n v="86.491525423728817"/>
    <x v="1"/>
    <s v="spaces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1:10:36"/>
    <d v="2014-09-12T10:10:36"/>
    <b v="1"/>
    <n v="1095"/>
    <b v="1"/>
    <s v="theater/spaces"/>
    <n v="146.53957758620692"/>
    <n v="155.23827397260274"/>
    <x v="1"/>
    <s v="spaces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1:41:21"/>
    <d v="2016-07-25T01:41:21"/>
    <b v="1"/>
    <n v="218"/>
    <b v="1"/>
    <s v="theater/spaces"/>
    <n v="100.352"/>
    <n v="115.08256880733946"/>
    <x v="1"/>
    <s v="spaces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0T23:00:00"/>
    <d v="2016-10-11T18:22:08"/>
    <b v="0"/>
    <n v="111"/>
    <b v="1"/>
    <s v="theater/spaces"/>
    <n v="121.64999999999999"/>
    <n v="109.5945945945946"/>
    <x v="1"/>
    <s v="spaces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06:00:06"/>
    <d v="2016-03-02T07:00:06"/>
    <b v="0"/>
    <n v="56"/>
    <b v="1"/>
    <s v="theater/spaces"/>
    <n v="105.5"/>
    <n v="45.214285714285715"/>
    <x v="1"/>
    <s v="spaces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2T19:00:00"/>
    <d v="2016-09-14T02:22:31"/>
    <b v="0"/>
    <n v="265"/>
    <b v="1"/>
    <s v="theater/spaces"/>
    <n v="110.4008"/>
    <n v="104.15169811320754"/>
    <x v="1"/>
    <s v="spaces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3:41:21"/>
    <d v="2016-05-21T03:41:21"/>
    <b v="0"/>
    <n v="28"/>
    <b v="1"/>
    <s v="theater/spaces"/>
    <n v="100"/>
    <n v="35.714285714285715"/>
    <x v="1"/>
    <s v="spaces"/>
    <x v="2"/>
    <x v="5"/>
  </r>
  <r>
    <n v="2989"/>
    <s v="Let's Light Up The Gem!"/>
    <s v="Bring the movies back to Bethel, Maine."/>
    <n v="20000"/>
    <n v="35307"/>
    <x v="0"/>
    <s v="US"/>
    <s v="USD"/>
    <d v="2015-12-20T23:59:00"/>
    <d v="2015-11-28T19:29:22"/>
    <b v="0"/>
    <n v="364"/>
    <b v="1"/>
    <s v="theater/spaces"/>
    <n v="176.535"/>
    <n v="96.997252747252745"/>
    <x v="1"/>
    <s v="spaces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08:47:00"/>
    <d v="2015-12-03T08:47:00"/>
    <b v="0"/>
    <n v="27"/>
    <b v="1"/>
    <s v="theater/spaces"/>
    <n v="100"/>
    <n v="370.37037037037038"/>
    <x v="1"/>
    <s v="spaces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15:05:30"/>
    <d v="2017-01-05T15:05:30"/>
    <b v="0"/>
    <n v="93"/>
    <b v="1"/>
    <s v="theater/spaces"/>
    <n v="103.29411764705883"/>
    <n v="94.408602150537632"/>
    <x v="1"/>
    <s v="spaces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3:25:10"/>
    <d v="2016-09-09T13:25:10"/>
    <b v="0"/>
    <n v="64"/>
    <b v="1"/>
    <s v="theater/spaces"/>
    <n v="104.5"/>
    <n v="48.984375"/>
    <x v="1"/>
    <s v="spaces"/>
    <x v="2"/>
    <x v="8"/>
  </r>
  <r>
    <n v="2993"/>
    <s v="TRUE WEST: Think, Dog! Productions"/>
    <s v="Help us build the Kitchen from Hell!"/>
    <n v="1000"/>
    <n v="1003"/>
    <x v="0"/>
    <s v="US"/>
    <s v="USD"/>
    <d v="2016-02-20T15:07:47"/>
    <d v="2016-01-21T15:07:47"/>
    <b v="0"/>
    <n v="22"/>
    <b v="1"/>
    <s v="theater/spaces"/>
    <n v="100.29999999999998"/>
    <n v="45.590909090909093"/>
    <x v="1"/>
    <s v="spaces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06:29:32"/>
    <d v="2014-09-03T06:29:32"/>
    <b v="0"/>
    <n v="59"/>
    <b v="1"/>
    <s v="theater/spaces"/>
    <n v="457.74666666666673"/>
    <n v="23.275254237288134"/>
    <x v="1"/>
    <s v="spaces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0:57:51"/>
    <d v="2016-12-20T10:57:51"/>
    <b v="0"/>
    <n v="249"/>
    <b v="1"/>
    <s v="theater/spaces"/>
    <n v="104.96000000000001"/>
    <n v="63.2289156626506"/>
    <x v="1"/>
    <s v="spaces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16:54:00"/>
    <d v="2015-03-27T16:54:00"/>
    <b v="0"/>
    <n v="392"/>
    <b v="1"/>
    <s v="theater/spaces"/>
    <n v="171.94285714285715"/>
    <n v="153.5204081632653"/>
    <x v="1"/>
    <s v="spaces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6T23:59:00"/>
    <d v="2017-02-09T12:36:33"/>
    <b v="0"/>
    <n v="115"/>
    <b v="1"/>
    <s v="theater/spaces"/>
    <n v="103.73000000000002"/>
    <n v="90.2"/>
    <x v="1"/>
    <s v="spaces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5T23:25:00"/>
    <d v="2014-05-18T23:38:49"/>
    <b v="0"/>
    <n v="433"/>
    <b v="1"/>
    <s v="theater/spaces"/>
    <n v="103.029"/>
    <n v="118.97113163972287"/>
    <x v="1"/>
    <s v="spaces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2-28T21:00:00"/>
    <d v="2017-02-14T12:46:00"/>
    <b v="0"/>
    <n v="20"/>
    <b v="1"/>
    <s v="theater/spaces"/>
    <n v="118.88888888888889"/>
    <n v="80.25"/>
    <x v="1"/>
    <s v="spaces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3:00:00"/>
    <d v="2017-01-17T14:51:10"/>
    <b v="0"/>
    <n v="8"/>
    <b v="1"/>
    <s v="theater/spaces"/>
    <n v="100"/>
    <n v="62.5"/>
    <x v="1"/>
    <s v="spaces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16:29:42"/>
    <d v="2016-06-13T16:29:42"/>
    <b v="0"/>
    <n v="175"/>
    <b v="1"/>
    <s v="theater/spaces"/>
    <n v="318.69988910451895"/>
    <n v="131.37719999999999"/>
    <x v="1"/>
    <s v="spaces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15:04:12"/>
    <d v="2012-11-26T15:04:12"/>
    <b v="0"/>
    <n v="104"/>
    <b v="1"/>
    <s v="theater/spaces"/>
    <n v="108.50614285714286"/>
    <n v="73.032980769230775"/>
    <x v="1"/>
    <s v="spaces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0:59:00"/>
    <d v="2016-01-29T15:22:56"/>
    <b v="0"/>
    <n v="17"/>
    <b v="1"/>
    <s v="theater/spaces"/>
    <n v="101.16666666666667"/>
    <n v="178.52941176470588"/>
    <x v="1"/>
    <s v="spaces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17:08:44"/>
    <d v="2014-10-16T16:08:44"/>
    <b v="0"/>
    <n v="277"/>
    <b v="1"/>
    <s v="theater/spaces"/>
    <n v="112.815"/>
    <n v="162.90974729241879"/>
    <x v="1"/>
    <s v="spaces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1:11:45"/>
    <d v="2014-09-06T11:11:45"/>
    <b v="0"/>
    <n v="118"/>
    <b v="1"/>
    <s v="theater/spaces"/>
    <n v="120.49622641509434"/>
    <n v="108.24237288135593"/>
    <x v="1"/>
    <s v="spaces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3:09:51"/>
    <d v="2014-11-14T13:09:51"/>
    <b v="0"/>
    <n v="97"/>
    <b v="1"/>
    <s v="theater/spaces"/>
    <n v="107.74999999999999"/>
    <n v="88.865979381443296"/>
    <x v="1"/>
    <s v="spaces"/>
    <x v="3"/>
    <x v="4"/>
  </r>
  <r>
    <n v="3007"/>
    <s v="Bethlem"/>
    <s v="Consuite for 2015 CoreCon.  An adventure into insanity."/>
    <n v="600"/>
    <n v="1080"/>
    <x v="0"/>
    <s v="US"/>
    <s v="USD"/>
    <d v="2015-04-25T00:11:23"/>
    <d v="2015-04-04T00:11:23"/>
    <b v="0"/>
    <n v="20"/>
    <b v="1"/>
    <s v="theater/spaces"/>
    <n v="180"/>
    <n v="54"/>
    <x v="1"/>
    <s v="spaces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0:05:19"/>
    <d v="2015-12-22T00:05:19"/>
    <b v="0"/>
    <n v="26"/>
    <b v="1"/>
    <s v="theater/spaces"/>
    <n v="101.16666666666667"/>
    <n v="116.73076923076923"/>
    <x v="1"/>
    <s v="spaces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09:40:40"/>
    <d v="2014-10-27T08:40:40"/>
    <b v="0"/>
    <n v="128"/>
    <b v="1"/>
    <s v="theater/spaces"/>
    <n v="119.756"/>
    <n v="233.8984375"/>
    <x v="1"/>
    <s v="spaces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4:58:39"/>
    <d v="2014-12-23T14:58:39"/>
    <b v="0"/>
    <n v="15"/>
    <b v="1"/>
    <s v="theater/spaces"/>
    <n v="158"/>
    <n v="158"/>
    <x v="1"/>
    <s v="spaces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17:59:00"/>
    <d v="2015-11-26T06:15:16"/>
    <b v="0"/>
    <n v="25"/>
    <b v="1"/>
    <s v="theater/spaces"/>
    <n v="123.66666666666666"/>
    <n v="14.84"/>
    <x v="1"/>
    <s v="spaces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1:52:10"/>
    <d v="2015-01-20T11:52:10"/>
    <b v="0"/>
    <n v="55"/>
    <b v="1"/>
    <s v="theater/spaces"/>
    <n v="117.12499999999999"/>
    <n v="85.181818181818187"/>
    <x v="1"/>
    <s v="spaces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15:04:09"/>
    <d v="2015-05-22T15:04:09"/>
    <b v="0"/>
    <n v="107"/>
    <b v="1"/>
    <s v="theater/spaces"/>
    <n v="156.96"/>
    <n v="146.69158878504672"/>
    <x v="1"/>
    <s v="spaces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0:00:00"/>
    <d v="2014-10-07T21:58:00"/>
    <b v="0"/>
    <n v="557"/>
    <b v="1"/>
    <s v="theater/spaces"/>
    <n v="113.104"/>
    <n v="50.764811490125673"/>
    <x v="1"/>
    <s v="spaces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0T23:00:00"/>
    <d v="2014-05-26T12:27:18"/>
    <b v="0"/>
    <n v="40"/>
    <b v="1"/>
    <s v="theater/spaces"/>
    <n v="103.17647058823529"/>
    <n v="87.7"/>
    <x v="1"/>
    <s v="spaces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08:09:12"/>
    <d v="2014-05-19T08:09:12"/>
    <b v="0"/>
    <n v="36"/>
    <b v="1"/>
    <s v="theater/spaces"/>
    <n v="102.61176470588236"/>
    <n v="242.27777777777777"/>
    <x v="1"/>
    <s v="spaces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15:24:03"/>
    <d v="2014-07-21T15:24:03"/>
    <b v="0"/>
    <n v="159"/>
    <b v="1"/>
    <s v="theater/spaces"/>
    <n v="105.84090909090908"/>
    <n v="146.44654088050314"/>
    <x v="1"/>
    <s v="spaces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17:00:00"/>
    <d v="2015-06-08T02:09:36"/>
    <b v="0"/>
    <n v="41"/>
    <b v="1"/>
    <s v="theater/spaces"/>
    <n v="100.71428571428571"/>
    <n v="103.17073170731707"/>
    <x v="1"/>
    <s v="spaces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6T22:00:00"/>
    <d v="2014-04-29T15:00:20"/>
    <b v="0"/>
    <n v="226"/>
    <b v="1"/>
    <s v="theater/spaces"/>
    <n v="121.23333333333332"/>
    <n v="80.464601769911511"/>
    <x v="1"/>
    <s v="spaces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15:18:53"/>
    <d v="2015-06-15T15:18:53"/>
    <b v="0"/>
    <n v="30"/>
    <b v="1"/>
    <s v="theater/spaces"/>
    <n v="100.57142857142858"/>
    <n v="234.66666666666666"/>
    <x v="1"/>
    <s v="spaces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0:59:00"/>
    <d v="2016-10-17T09:51:09"/>
    <b v="0"/>
    <n v="103"/>
    <b v="1"/>
    <s v="theater/spaces"/>
    <n v="116.02222222222223"/>
    <n v="50.689320388349515"/>
    <x v="1"/>
    <s v="spaces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17:53:29"/>
    <d v="2016-07-13T17:53:29"/>
    <b v="0"/>
    <n v="62"/>
    <b v="1"/>
    <s v="theater/spaces"/>
    <n v="100.88"/>
    <n v="162.70967741935485"/>
    <x v="1"/>
    <s v="spaces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1:13:06"/>
    <d v="2015-04-27T11:13:06"/>
    <b v="0"/>
    <n v="6"/>
    <b v="1"/>
    <s v="theater/spaces"/>
    <n v="103"/>
    <n v="120.16666666666667"/>
    <x v="1"/>
    <s v="spaces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18:51:15"/>
    <d v="2012-09-06T18:51:15"/>
    <b v="0"/>
    <n v="182"/>
    <b v="1"/>
    <s v="theater/spaces"/>
    <n v="246.42"/>
    <n v="67.697802197802204"/>
    <x v="1"/>
    <s v="spaces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1:00:00"/>
    <d v="2014-05-02T07:13:33"/>
    <b v="0"/>
    <n v="145"/>
    <b v="1"/>
    <s v="theater/spaces"/>
    <n v="302.2"/>
    <n v="52.103448275862071"/>
    <x v="1"/>
    <s v="spaces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06:01:32"/>
    <d v="2017-02-17T06:01:32"/>
    <b v="0"/>
    <n v="25"/>
    <b v="1"/>
    <s v="theater/spaces"/>
    <n v="143.33333333333334"/>
    <n v="51.6"/>
    <x v="1"/>
    <s v="spaces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0:54:11"/>
    <d v="2015-02-18T11:54:11"/>
    <b v="0"/>
    <n v="320"/>
    <b v="1"/>
    <s v="theater/spaces"/>
    <n v="131.44"/>
    <n v="164.3"/>
    <x v="1"/>
    <s v="spaces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1:20:25"/>
    <d v="2016-07-16T01:20:25"/>
    <b v="0"/>
    <n v="99"/>
    <b v="1"/>
    <s v="theater/spaces"/>
    <n v="168.01999999999998"/>
    <n v="84.858585858585855"/>
    <x v="1"/>
    <s v="spaces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7T23:35:00"/>
    <d v="2014-10-20T12:00:47"/>
    <b v="0"/>
    <n v="348"/>
    <b v="1"/>
    <s v="theater/spaces"/>
    <n v="109.67666666666666"/>
    <n v="94.548850574712645"/>
    <x v="1"/>
    <s v="spaces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2:56:11"/>
    <d v="2015-08-17T12:56:11"/>
    <b v="0"/>
    <n v="41"/>
    <b v="1"/>
    <s v="theater/spaces"/>
    <n v="106.6857142857143"/>
    <n v="45.536585365853661"/>
    <x v="1"/>
    <s v="spaces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16:10:47"/>
    <d v="2016-08-15T16:10:47"/>
    <b v="0"/>
    <n v="29"/>
    <b v="1"/>
    <s v="theater/spaces"/>
    <n v="100"/>
    <n v="51.724137931034484"/>
    <x v="1"/>
    <s v="spaces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0T20:04:19"/>
    <d v="2015-08-11T20:04:19"/>
    <b v="0"/>
    <n v="25"/>
    <b v="1"/>
    <s v="theater/spaces"/>
    <n v="127.2"/>
    <n v="50.88"/>
    <x v="1"/>
    <s v="spaces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7T21:38:45"/>
    <d v="2016-07-18T21:38:45"/>
    <b v="0"/>
    <n v="23"/>
    <b v="1"/>
    <s v="theater/spaces"/>
    <n v="146.53333333333333"/>
    <n v="191.13043478260869"/>
    <x v="1"/>
    <s v="spaces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0-31T22:59:00"/>
    <d v="2016-10-01T07:50:55"/>
    <b v="0"/>
    <n v="1260"/>
    <b v="1"/>
    <s v="theater/spaces"/>
    <n v="112.53599999999999"/>
    <n v="89.314285714285717"/>
    <x v="1"/>
    <s v="spaces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d v="2013-05-04T08:26:49"/>
    <d v="2013-04-04T08:26:49"/>
    <b v="0"/>
    <n v="307"/>
    <b v="1"/>
    <s v="theater/spaces"/>
    <n v="108.78684000000001"/>
    <n v="88.588631921824103"/>
    <x v="1"/>
    <s v="spaces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06:59:00"/>
    <d v="2013-07-11T13:50:44"/>
    <b v="0"/>
    <n v="329"/>
    <b v="1"/>
    <s v="theater/spaces"/>
    <n v="126.732"/>
    <n v="96.300911854103347"/>
    <x v="1"/>
    <s v="spaces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1T23:59:00"/>
    <d v="2010-07-19T16:26:13"/>
    <b v="0"/>
    <n v="32"/>
    <b v="1"/>
    <s v="theater/spaces"/>
    <n v="213.20000000000002"/>
    <n v="33.3125"/>
    <x v="1"/>
    <s v="spaces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1:03:17"/>
    <d v="2016-01-04T01:03:17"/>
    <b v="0"/>
    <n v="27"/>
    <b v="1"/>
    <s v="theater/spaces"/>
    <n v="100.49999999999999"/>
    <n v="37.222222222222221"/>
    <x v="1"/>
    <s v="spaces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2:59:00"/>
    <d v="2013-12-02T14:03:58"/>
    <b v="0"/>
    <n v="236"/>
    <b v="1"/>
    <s v="theater/spaces"/>
    <n v="108.71389999999998"/>
    <n v="92.130423728813554"/>
    <x v="1"/>
    <s v="spaces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18:00:00"/>
    <d v="2015-06-22T14:00:21"/>
    <b v="0"/>
    <n v="42"/>
    <b v="1"/>
    <s v="theater/spaces"/>
    <n v="107.5"/>
    <n v="76.785714285714292"/>
    <x v="1"/>
    <s v="spaces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d v="2016-01-20T15:50:48"/>
    <d v="2015-12-21T15:50:48"/>
    <b v="0"/>
    <n v="95"/>
    <b v="1"/>
    <s v="theater/spaces"/>
    <n v="110.48192771084338"/>
    <n v="96.526315789473685"/>
    <x v="1"/>
    <s v="spaces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1:30:47"/>
    <d v="2015-09-06T11:30:47"/>
    <b v="0"/>
    <n v="37"/>
    <b v="1"/>
    <s v="theater/spaces"/>
    <n v="128"/>
    <n v="51.891891891891895"/>
    <x v="1"/>
    <s v="spaces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5T21:50:00"/>
    <d v="2015-03-19T20:41:39"/>
    <b v="0"/>
    <n v="128"/>
    <b v="1"/>
    <s v="theater/spaces"/>
    <n v="110.00666666666667"/>
    <n v="128.9140625"/>
    <x v="1"/>
    <s v="spaces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2:26:38"/>
    <d v="2016-01-18T12:26:38"/>
    <b v="0"/>
    <n v="156"/>
    <b v="1"/>
    <s v="theater/spaces"/>
    <n v="109.34166666666667"/>
    <n v="84.108974358974365"/>
    <x v="1"/>
    <s v="spaces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1T22:44:15"/>
    <d v="2014-07-22T22:44:15"/>
    <b v="0"/>
    <n v="64"/>
    <b v="1"/>
    <s v="theater/spaces"/>
    <n v="132.70650000000001"/>
    <n v="82.941562500000003"/>
    <x v="1"/>
    <s v="spaces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09T23:52:00"/>
    <d v="2014-08-11T14:16:26"/>
    <b v="0"/>
    <n v="58"/>
    <b v="1"/>
    <s v="theater/spaces"/>
    <n v="190.84810126582278"/>
    <n v="259.94827586206895"/>
    <x v="1"/>
    <s v="spaces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08:16:00"/>
    <d v="2016-03-14T18:44:14"/>
    <b v="0"/>
    <n v="20"/>
    <b v="1"/>
    <s v="theater/spaces"/>
    <n v="149"/>
    <n v="37.25"/>
    <x v="1"/>
    <s v="spaces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16:22:00"/>
    <d v="2014-12-02T16:37:42"/>
    <b v="0"/>
    <n v="47"/>
    <b v="1"/>
    <s v="theater/spaces"/>
    <n v="166.4"/>
    <n v="177.02127659574469"/>
    <x v="1"/>
    <s v="spaces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3T19:20:55"/>
    <d v="2015-05-14T19:20:55"/>
    <b v="0"/>
    <n v="54"/>
    <b v="1"/>
    <s v="theater/spaces"/>
    <n v="106.66666666666667"/>
    <n v="74.074074074074076"/>
    <x v="1"/>
    <s v="spaces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4T23:02:40"/>
    <d v="2016-04-04T23:02:40"/>
    <b v="0"/>
    <n v="9"/>
    <b v="1"/>
    <s v="theater/spaces"/>
    <n v="106"/>
    <n v="70.666666666666671"/>
    <x v="1"/>
    <s v="spaces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4:59:05"/>
    <d v="2017-01-09T04:59:05"/>
    <b v="1"/>
    <n v="35"/>
    <b v="0"/>
    <s v="theater/spaces"/>
    <n v="23.62857142857143"/>
    <n v="23.62857142857143"/>
    <x v="1"/>
    <s v="spaces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0:59:00"/>
    <d v="2015-04-28T11:04:54"/>
    <b v="0"/>
    <n v="2"/>
    <b v="0"/>
    <s v="theater/spaces"/>
    <n v="0.15"/>
    <n v="37.5"/>
    <x v="1"/>
    <s v="spaces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1T22:59:00"/>
    <d v="2014-08-11T13:16:53"/>
    <b v="0"/>
    <n v="3"/>
    <b v="0"/>
    <s v="theater/spaces"/>
    <n v="0.4"/>
    <n v="13.333333333333334"/>
    <x v="1"/>
    <s v="spaces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1T20:04:00"/>
    <d v="2015-01-23T14:59:14"/>
    <b v="0"/>
    <n v="0"/>
    <b v="0"/>
    <s v="theater/spaces"/>
    <n v="0"/>
    <e v="#DIV/0!"/>
    <x v="1"/>
    <s v="spaces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17:59:50"/>
    <d v="2014-11-10T17:59:50"/>
    <b v="0"/>
    <n v="1"/>
    <b v="0"/>
    <s v="theater/spaces"/>
    <n v="5.0000000000000001E-3"/>
    <n v="1"/>
    <x v="1"/>
    <s v="spaces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0:16:24"/>
    <d v="2014-07-31T10:16:24"/>
    <b v="0"/>
    <n v="0"/>
    <b v="0"/>
    <s v="theater/spaces"/>
    <n v="0"/>
    <e v="#DIV/0!"/>
    <x v="1"/>
    <s v="spaces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09:36:51"/>
    <d v="2016-03-04T10:36:51"/>
    <b v="0"/>
    <n v="0"/>
    <b v="0"/>
    <s v="theater/spaces"/>
    <n v="0"/>
    <e v="#DIV/0!"/>
    <x v="1"/>
    <s v="spaces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3:59:00"/>
    <d v="2016-03-31T03:59:00"/>
    <b v="0"/>
    <n v="3"/>
    <b v="0"/>
    <s v="theater/spaces"/>
    <n v="1.6666666666666666E-2"/>
    <n v="1"/>
    <x v="1"/>
    <s v="spaces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17:27:26"/>
    <d v="2014-07-09T17:27:26"/>
    <b v="0"/>
    <n v="11"/>
    <b v="0"/>
    <s v="theater/spaces"/>
    <n v="3.0066666666666664"/>
    <n v="41"/>
    <x v="1"/>
    <s v="spaces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1:35:34"/>
    <d v="2015-08-29T01:35:34"/>
    <b v="0"/>
    <n v="6"/>
    <b v="0"/>
    <s v="theater/spaces"/>
    <n v="0.15227272727272728"/>
    <n v="55.833333333333336"/>
    <x v="1"/>
    <s v="spaces"/>
    <x v="0"/>
    <x v="10"/>
  </r>
  <r>
    <n v="3061"/>
    <s v="Help Save Parkway Cinemas!"/>
    <s v="Save a historic Local theater."/>
    <n v="1000000"/>
    <n v="0"/>
    <x v="2"/>
    <s v="US"/>
    <s v="USD"/>
    <d v="2014-08-13T13:49:08"/>
    <d v="2014-07-14T13:49:08"/>
    <b v="0"/>
    <n v="0"/>
    <b v="0"/>
    <s v="theater/spaces"/>
    <n v="0"/>
    <e v="#DIV/0!"/>
    <x v="1"/>
    <s v="spaces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3:00:00"/>
    <d v="2015-09-01T07:51:32"/>
    <b v="0"/>
    <n v="67"/>
    <b v="0"/>
    <s v="theater/spaces"/>
    <n v="66.84"/>
    <n v="99.761194029850742"/>
    <x v="1"/>
    <s v="spaces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d v="2016-10-22T17:08:58"/>
    <d v="2016-09-17T17:08:58"/>
    <b v="0"/>
    <n v="23"/>
    <b v="0"/>
    <s v="theater/spaces"/>
    <n v="19.566666666666666"/>
    <n v="25.521739130434781"/>
    <x v="1"/>
    <s v="spaces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d v="2015-11-22T01:59:00"/>
    <d v="2015-10-21T22:07:26"/>
    <b v="0"/>
    <n v="72"/>
    <b v="0"/>
    <s v="theater/spaces"/>
    <n v="11.294666666666666"/>
    <n v="117.65277777777777"/>
    <x v="1"/>
    <s v="spaces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29T20:19:32"/>
    <d v="2014-07-04T20:19:32"/>
    <b v="0"/>
    <n v="2"/>
    <b v="0"/>
    <s v="theater/spaces"/>
    <n v="0.04"/>
    <n v="5"/>
    <x v="1"/>
    <s v="spaces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0:28:57"/>
    <d v="2016-06-10T00:28:57"/>
    <b v="0"/>
    <n v="15"/>
    <b v="0"/>
    <s v="theater/spaces"/>
    <n v="11.985714285714286"/>
    <n v="2796.6666666666665"/>
    <x v="1"/>
    <s v="spaces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17:31:19"/>
    <d v="2015-08-10T17:31:19"/>
    <b v="0"/>
    <n v="1"/>
    <b v="0"/>
    <s v="theater/spaces"/>
    <n v="2.5"/>
    <n v="200"/>
    <x v="1"/>
    <s v="spaces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1:35:52"/>
    <d v="2015-09-16T11:35:52"/>
    <b v="0"/>
    <n v="2"/>
    <b v="0"/>
    <s v="theater/spaces"/>
    <n v="6.9999999999999993E-2"/>
    <n v="87.5"/>
    <x v="1"/>
    <s v="spaces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15:00:34"/>
    <d v="2014-11-14T15:00:34"/>
    <b v="0"/>
    <n v="7"/>
    <b v="0"/>
    <s v="theater/spaces"/>
    <n v="14.099999999999998"/>
    <n v="20.142857142857142"/>
    <x v="1"/>
    <s v="spaces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2:36:09"/>
    <d v="2016-11-16T12:36:09"/>
    <b v="0"/>
    <n v="16"/>
    <b v="0"/>
    <s v="theater/spaces"/>
    <n v="3.34"/>
    <n v="20.875"/>
    <x v="1"/>
    <s v="spaces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0:59:00"/>
    <d v="2015-04-03T12:34:41"/>
    <b v="0"/>
    <n v="117"/>
    <b v="0"/>
    <s v="theater/spaces"/>
    <n v="59.774999999999999"/>
    <n v="61.307692307692307"/>
    <x v="1"/>
    <s v="spaces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29T20:46:00"/>
    <d v="2016-10-15T11:34:22"/>
    <b v="0"/>
    <n v="2"/>
    <b v="0"/>
    <s v="theater/spaces"/>
    <n v="1.6666666666666666E-2"/>
    <n v="1"/>
    <x v="1"/>
    <s v="spaces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4:19:00"/>
    <d v="2015-04-17T11:25:00"/>
    <b v="0"/>
    <n v="7"/>
    <b v="0"/>
    <s v="theater/spaces"/>
    <n v="2.3035714285714284E-2"/>
    <n v="92.142857142857139"/>
    <x v="1"/>
    <s v="spaces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08:42:39"/>
    <d v="2016-02-09T08:42:39"/>
    <b v="0"/>
    <n v="3"/>
    <b v="0"/>
    <s v="theater/spaces"/>
    <n v="8.8000000000000009E-2"/>
    <n v="7.333333333333333"/>
    <x v="1"/>
    <s v="spaces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8T21:27:20"/>
    <d v="2016-06-29T21:27:20"/>
    <b v="0"/>
    <n v="20"/>
    <b v="0"/>
    <s v="theater/spaces"/>
    <n v="8.64"/>
    <n v="64.8"/>
    <x v="1"/>
    <s v="spaces"/>
    <x v="2"/>
    <x v="0"/>
  </r>
  <r>
    <n v="3076"/>
    <s v="10,000 Hours"/>
    <s v="Helping female comedians get in their 10,000 Hours of practice!"/>
    <n v="10000"/>
    <n v="1506"/>
    <x v="2"/>
    <s v="US"/>
    <s v="USD"/>
    <d v="2015-10-09T10:38:43"/>
    <d v="2015-08-10T10:38:43"/>
    <b v="0"/>
    <n v="50"/>
    <b v="0"/>
    <s v="theater/spaces"/>
    <n v="15.06"/>
    <n v="30.12"/>
    <x v="1"/>
    <s v="spaces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17:57:58"/>
    <d v="2017-01-31T17:57:58"/>
    <b v="0"/>
    <n v="2"/>
    <b v="0"/>
    <s v="theater/spaces"/>
    <n v="0.47727272727272729"/>
    <n v="52.5"/>
    <x v="1"/>
    <s v="spaces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5T22:19:55"/>
    <d v="2015-01-26T22:19:55"/>
    <b v="0"/>
    <n v="3"/>
    <b v="0"/>
    <s v="theater/spaces"/>
    <n v="0.11833333333333333"/>
    <n v="23.666666666666668"/>
    <x v="1"/>
    <s v="spaces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1:07:15"/>
    <d v="2015-02-20T12:07:15"/>
    <b v="0"/>
    <n v="27"/>
    <b v="0"/>
    <s v="theater/spaces"/>
    <n v="0.8417399858735245"/>
    <n v="415.77777777777777"/>
    <x v="1"/>
    <s v="spaces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6T20:40:44"/>
    <d v="2014-10-27T19:40:44"/>
    <b v="0"/>
    <n v="7"/>
    <b v="0"/>
    <s v="theater/spaces"/>
    <n v="1.8799999999999997E-2"/>
    <n v="53.714285714285715"/>
    <x v="1"/>
    <s v="spaces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19T23:21:31"/>
    <d v="2015-08-20T23:21:31"/>
    <b v="0"/>
    <n v="5"/>
    <b v="0"/>
    <s v="theater/spaces"/>
    <n v="0.21029999999999999"/>
    <n v="420.6"/>
    <x v="1"/>
    <s v="spaces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18:09:06"/>
    <d v="2015-10-16T17:09:06"/>
    <b v="0"/>
    <n v="0"/>
    <b v="0"/>
    <s v="theater/spaces"/>
    <n v="0"/>
    <e v="#DIV/0!"/>
    <x v="1"/>
    <s v="spaces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0:00:00"/>
    <d v="2014-08-02T08:31:18"/>
    <b v="0"/>
    <n v="3"/>
    <b v="0"/>
    <s v="theater/spaces"/>
    <n v="0.27999999999999997"/>
    <n v="18.666666666666668"/>
    <x v="1"/>
    <s v="spaces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3:48:00"/>
    <d v="2015-04-06T12:22:11"/>
    <b v="0"/>
    <n v="6"/>
    <b v="0"/>
    <s v="theater/spaces"/>
    <n v="11.57920670115792"/>
    <n v="78.333333333333329"/>
    <x v="1"/>
    <s v="spaces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16:12:39"/>
    <d v="2015-08-30T16:12:39"/>
    <b v="0"/>
    <n v="9"/>
    <b v="0"/>
    <s v="theater/spaces"/>
    <n v="2.44"/>
    <n v="67.777777777777771"/>
    <x v="1"/>
    <s v="spaces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1:05:59"/>
    <d v="2015-06-18T11:05:59"/>
    <b v="0"/>
    <n v="3"/>
    <b v="0"/>
    <s v="theater/spaces"/>
    <n v="0.25"/>
    <n v="16.666666666666668"/>
    <x v="1"/>
    <s v="spaces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0T23:36:30"/>
    <d v="2016-10-21T22:36:30"/>
    <b v="0"/>
    <n v="2"/>
    <b v="0"/>
    <s v="theater/spaces"/>
    <n v="0.625"/>
    <n v="62.5"/>
    <x v="1"/>
    <s v="spaces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08:41:00"/>
    <d v="2014-12-08T08:44:07"/>
    <b v="0"/>
    <n v="3"/>
    <b v="0"/>
    <s v="theater/spaces"/>
    <n v="0.19384615384615383"/>
    <n v="42"/>
    <x v="1"/>
    <s v="spaces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8T20:59:00"/>
    <d v="2016-06-07T08:01:23"/>
    <b v="0"/>
    <n v="45"/>
    <b v="0"/>
    <s v="theater/spaces"/>
    <n v="23.416"/>
    <n v="130.0888888888889"/>
    <x v="1"/>
    <s v="spaces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3:39:05"/>
    <d v="2015-03-02T14:39:05"/>
    <b v="0"/>
    <n v="9"/>
    <b v="0"/>
    <s v="theater/spaces"/>
    <n v="5.0808888888888886"/>
    <n v="1270.2222222222222"/>
    <x v="1"/>
    <s v="spaces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17:45:43"/>
    <d v="2016-07-15T17:45:43"/>
    <b v="0"/>
    <n v="9"/>
    <b v="0"/>
    <s v="theater/spaces"/>
    <n v="15.920000000000002"/>
    <n v="88.444444444444443"/>
    <x v="1"/>
    <s v="spaces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17:00:00"/>
    <d v="2015-09-08T09:51:52"/>
    <b v="0"/>
    <n v="21"/>
    <b v="0"/>
    <s v="theater/spaces"/>
    <n v="1.1831900000000002"/>
    <n v="56.342380952380957"/>
    <x v="1"/>
    <s v="spaces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5-31T22:59:00"/>
    <d v="2014-05-01T16:49:01"/>
    <b v="0"/>
    <n v="17"/>
    <b v="0"/>
    <s v="theater/spaces"/>
    <n v="22.75"/>
    <n v="53.529411764705884"/>
    <x v="1"/>
    <s v="spaces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4:05:56"/>
    <d v="2015-07-22T14:05:56"/>
    <b v="0"/>
    <n v="1"/>
    <b v="0"/>
    <s v="theater/spaces"/>
    <n v="2.5000000000000001E-2"/>
    <n v="25"/>
    <x v="1"/>
    <s v="spaces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7-31T19:36:20"/>
    <d v="2016-06-01T19:36:20"/>
    <b v="0"/>
    <n v="1"/>
    <b v="0"/>
    <s v="theater/spaces"/>
    <n v="0.33512064343163539"/>
    <n v="50"/>
    <x v="1"/>
    <s v="spaces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4:48:46"/>
    <d v="2015-04-20T14:48:46"/>
    <b v="0"/>
    <n v="14"/>
    <b v="0"/>
    <s v="theater/spaces"/>
    <n v="3.9750000000000001"/>
    <n v="56.785714285714285"/>
    <x v="1"/>
    <s v="spaces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09:00:00"/>
    <d v="2016-09-16T07:05:01"/>
    <b v="0"/>
    <n v="42"/>
    <b v="0"/>
    <s v="theater/spaces"/>
    <n v="17.150000000000002"/>
    <n v="40.833333333333336"/>
    <x v="1"/>
    <s v="spaces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7T19:17:00"/>
    <d v="2015-12-21T14:00:49"/>
    <b v="0"/>
    <n v="27"/>
    <b v="0"/>
    <s v="theater/spaces"/>
    <n v="3.6080041046690612"/>
    <n v="65.111111111111114"/>
    <x v="1"/>
    <s v="spaces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1T23:33:11"/>
    <d v="2016-01-12T23:33:11"/>
    <b v="0"/>
    <n v="5"/>
    <b v="0"/>
    <s v="theater/spaces"/>
    <n v="13.900000000000002"/>
    <n v="55.6"/>
    <x v="1"/>
    <s v="spaces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09:56:15"/>
    <d v="2014-09-20T09:56:15"/>
    <b v="0"/>
    <n v="13"/>
    <b v="0"/>
    <s v="theater/spaces"/>
    <n v="15.225"/>
    <n v="140.53846153846155"/>
    <x v="1"/>
    <s v="spaces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2:56:00"/>
    <d v="2015-06-16T04:12:17"/>
    <b v="0"/>
    <n v="12"/>
    <b v="0"/>
    <s v="theater/spaces"/>
    <n v="12"/>
    <n v="25"/>
    <x v="1"/>
    <s v="spaces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3:10:18"/>
    <d v="2016-07-04T03:10:18"/>
    <b v="0"/>
    <n v="90"/>
    <b v="0"/>
    <s v="theater/spaces"/>
    <n v="39.112499999999997"/>
    <n v="69.533333333333331"/>
    <x v="1"/>
    <s v="spaces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1T22:45:06"/>
    <d v="2015-04-12T22:45:06"/>
    <b v="0"/>
    <n v="2"/>
    <b v="0"/>
    <s v="theater/spaces"/>
    <n v="0.26829268292682928"/>
    <n v="5.5"/>
    <x v="1"/>
    <s v="spaces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2T21:00:00"/>
    <d v="2015-01-02T16:48:31"/>
    <b v="0"/>
    <n v="5"/>
    <b v="0"/>
    <s v="theater/spaces"/>
    <n v="29.625"/>
    <n v="237"/>
    <x v="1"/>
    <s v="spaces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0:00:00"/>
    <d v="2014-08-25T12:15:16"/>
    <b v="0"/>
    <n v="31"/>
    <b v="0"/>
    <s v="theater/spaces"/>
    <n v="42.360992301112063"/>
    <n v="79.870967741935488"/>
    <x v="1"/>
    <s v="spaces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17:00:00"/>
    <d v="2015-08-25T05:17:56"/>
    <b v="0"/>
    <n v="4"/>
    <b v="0"/>
    <s v="theater/spaces"/>
    <n v="4.1000000000000005"/>
    <n v="10.25"/>
    <x v="1"/>
    <s v="spaces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4:32:31"/>
    <d v="2015-05-04T14:32:31"/>
    <b v="0"/>
    <n v="29"/>
    <b v="0"/>
    <s v="theater/spaces"/>
    <n v="19.762499999999999"/>
    <n v="272.58620689655174"/>
    <x v="1"/>
    <s v="spaces"/>
    <x v="0"/>
    <x v="5"/>
  </r>
  <r>
    <n v="3108"/>
    <s v="Funding a home for our Children's Theater"/>
    <s v="We need a permanent home for the theater!"/>
    <n v="50000"/>
    <n v="26"/>
    <x v="2"/>
    <s v="US"/>
    <s v="USD"/>
    <d v="2015-04-28T10:19:54"/>
    <d v="2015-02-27T11:19:54"/>
    <b v="0"/>
    <n v="2"/>
    <b v="0"/>
    <s v="theater/spaces"/>
    <n v="5.1999999999999998E-2"/>
    <n v="13"/>
    <x v="1"/>
    <s v="spaces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7T22:00:10"/>
    <d v="2014-07-23T22:00:10"/>
    <b v="0"/>
    <n v="114"/>
    <b v="0"/>
    <s v="theater/spaces"/>
    <n v="25.030188679245285"/>
    <n v="58.184210526315788"/>
    <x v="1"/>
    <s v="spaces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8T19:45:19"/>
    <d v="2017-01-09T19:45:19"/>
    <b v="0"/>
    <n v="1"/>
    <b v="0"/>
    <s v="theater/spaces"/>
    <n v="0.04"/>
    <n v="10"/>
    <x v="1"/>
    <s v="spaces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09:17:00"/>
    <d v="2014-09-03T09:17:00"/>
    <b v="0"/>
    <n v="76"/>
    <b v="0"/>
    <s v="theater/spaces"/>
    <n v="26.640000000000004"/>
    <n v="70.10526315789474"/>
    <x v="1"/>
    <s v="spaces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0-31T21:55:34"/>
    <d v="2016-09-01T21:55:34"/>
    <b v="0"/>
    <n v="9"/>
    <b v="0"/>
    <s v="theater/spaces"/>
    <n v="4.7363636363636363"/>
    <n v="57.888888888888886"/>
    <x v="1"/>
    <s v="spaces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2:33:02"/>
    <d v="2015-03-18T12:33:02"/>
    <b v="0"/>
    <n v="37"/>
    <b v="0"/>
    <s v="theater/spaces"/>
    <n v="4.2435339894712749"/>
    <n v="125.27027027027027"/>
    <x v="1"/>
    <s v="spaces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0:10:50"/>
    <d v="2014-07-23T10:10:50"/>
    <b v="0"/>
    <n v="0"/>
    <b v="0"/>
    <s v="theater/spaces"/>
    <n v="0"/>
    <e v="#DIV/0!"/>
    <x v="1"/>
    <s v="spaces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05:43:47"/>
    <d v="2016-05-06T05:43:47"/>
    <b v="0"/>
    <n v="1"/>
    <b v="0"/>
    <s v="theater/spaces"/>
    <n v="3"/>
    <n v="300"/>
    <x v="1"/>
    <s v="spaces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07:22:05"/>
    <d v="2015-03-18T07:22:05"/>
    <b v="0"/>
    <n v="10"/>
    <b v="0"/>
    <s v="theater/spaces"/>
    <n v="57.333333333333336"/>
    <n v="43"/>
    <x v="1"/>
    <s v="spaces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08:12:00"/>
    <d v="2016-05-19T03:59:20"/>
    <b v="0"/>
    <n v="1"/>
    <b v="0"/>
    <s v="theater/spaces"/>
    <n v="0.1"/>
    <n v="1"/>
    <x v="1"/>
    <s v="spaces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0:35:23"/>
    <d v="2016-06-13T10:35:23"/>
    <b v="0"/>
    <n v="2"/>
    <b v="0"/>
    <s v="theater/spaces"/>
    <n v="0.31"/>
    <n v="775"/>
    <x v="1"/>
    <s v="spaces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6T19:05:32"/>
    <d v="2015-02-24T20:05:32"/>
    <b v="0"/>
    <n v="1"/>
    <b v="0"/>
    <s v="theater/spaces"/>
    <n v="0.05"/>
    <n v="5"/>
    <x v="1"/>
    <s v="spaces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16:36:36"/>
    <d v="2016-03-06T17:36:36"/>
    <b v="0"/>
    <n v="10"/>
    <b v="0"/>
    <s v="theater/spaces"/>
    <n v="9.8461538461538465E-3"/>
    <n v="12.8"/>
    <x v="1"/>
    <s v="spaces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1:18:55"/>
    <d v="2014-07-28T11:18:55"/>
    <b v="0"/>
    <n v="1"/>
    <b v="0"/>
    <s v="theater/spaces"/>
    <n v="0.66666666666666674"/>
    <n v="10"/>
    <x v="1"/>
    <s v="spaces"/>
    <x v="3"/>
    <x v="3"/>
  </r>
  <r>
    <n v="3122"/>
    <s v="be back soon (Canceled)"/>
    <s v="cancelled until further notice"/>
    <n v="199"/>
    <n v="116"/>
    <x v="1"/>
    <s v="US"/>
    <s v="USD"/>
    <d v="2016-11-09T18:22:12"/>
    <d v="2016-11-04T17:22:12"/>
    <b v="0"/>
    <n v="2"/>
    <b v="0"/>
    <s v="theater/spaces"/>
    <n v="58.291457286432156"/>
    <n v="58"/>
    <x v="1"/>
    <s v="spaces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18:49:58"/>
    <d v="2016-06-09T18:49:58"/>
    <b v="0"/>
    <n v="348"/>
    <b v="0"/>
    <s v="theater/spaces"/>
    <n v="68.153599999999997"/>
    <n v="244.80459770114942"/>
    <x v="1"/>
    <s v="spaces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3:43:21"/>
    <d v="2014-12-04T13:43:21"/>
    <b v="0"/>
    <n v="4"/>
    <b v="0"/>
    <s v="theater/spaces"/>
    <n v="3.2499999999999999E-3"/>
    <n v="6.5"/>
    <x v="1"/>
    <s v="spaces"/>
    <x v="3"/>
    <x v="11"/>
  </r>
  <r>
    <n v="3125"/>
    <s v="N/A (Canceled)"/>
    <s v="N/A"/>
    <n v="1500000"/>
    <n v="0"/>
    <x v="1"/>
    <s v="US"/>
    <s v="USD"/>
    <d v="2016-01-06T23:57:52"/>
    <d v="2015-12-07T23:57:52"/>
    <b v="0"/>
    <n v="0"/>
    <b v="0"/>
    <s v="theater/spaces"/>
    <n v="0"/>
    <e v="#DIV/0!"/>
    <x v="1"/>
    <s v="spaces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18:26:02"/>
    <d v="2016-02-26T19:26:02"/>
    <b v="0"/>
    <n v="17"/>
    <b v="0"/>
    <s v="theater/spaces"/>
    <n v="4.16"/>
    <n v="61.176470588235297"/>
    <x v="1"/>
    <s v="spaces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15:33:49"/>
    <d v="2015-01-30T15:33:49"/>
    <b v="0"/>
    <n v="0"/>
    <b v="0"/>
    <s v="theater/spaces"/>
    <n v="0"/>
    <e v="#DIV/0!"/>
    <x v="1"/>
    <s v="spaces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3:49:01"/>
    <d v="2017-02-14T14:49:01"/>
    <b v="0"/>
    <n v="117"/>
    <b v="0"/>
    <s v="theater/plays"/>
    <n v="108.60666666666667"/>
    <n v="139.23931623931625"/>
    <x v="1"/>
    <s v="plays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4:13:39"/>
    <d v="2017-03-09T15:13:39"/>
    <b v="0"/>
    <n v="1"/>
    <b v="0"/>
    <s v="theater/plays"/>
    <n v="0.8"/>
    <n v="10"/>
    <x v="1"/>
    <s v="plays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3T23:59:00"/>
    <d v="2017-03-14T10:21:56"/>
    <b v="0"/>
    <n v="4"/>
    <b v="0"/>
    <s v="theater/plays"/>
    <n v="3.75"/>
    <n v="93.75"/>
    <x v="1"/>
    <s v="plays"/>
    <x v="1"/>
    <x v="7"/>
  </r>
  <r>
    <n v="3131"/>
    <s v="SNAKE EYES"/>
    <s v="A Staged Reading of &quot;Snake Eyes,&quot; a new play by Alex Rafala"/>
    <n v="4100"/>
    <n v="645"/>
    <x v="3"/>
    <s v="US"/>
    <s v="USD"/>
    <d v="2017-04-08T07:54:05"/>
    <d v="2017-03-09T08:54:05"/>
    <b v="0"/>
    <n v="12"/>
    <b v="0"/>
    <s v="theater/plays"/>
    <n v="15.731707317073171"/>
    <n v="53.75"/>
    <x v="1"/>
    <s v="plays"/>
    <x v="1"/>
    <x v="7"/>
  </r>
  <r>
    <n v="3132"/>
    <s v="A Bite of a Snake Play"/>
    <s v="Smells Like Money, Drips Like Honey, Taste Like Mocha, Better Run AWAY"/>
    <n v="30000"/>
    <n v="10"/>
    <x v="3"/>
    <s v="US"/>
    <s v="USD"/>
    <d v="2017-04-21T02:24:20"/>
    <d v="2017-02-20T03:24:20"/>
    <b v="0"/>
    <n v="1"/>
    <b v="0"/>
    <s v="theater/plays"/>
    <n v="3.3333333333333333E-2"/>
    <n v="10"/>
    <x v="1"/>
    <s v="plays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07:33:54"/>
    <d v="2017-02-22T08:33:54"/>
    <b v="0"/>
    <n v="16"/>
    <b v="0"/>
    <s v="theater/plays"/>
    <n v="108"/>
    <n v="33.75"/>
    <x v="1"/>
    <s v="plays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1:16:59"/>
    <d v="2017-03-06T12:16:59"/>
    <b v="0"/>
    <n v="12"/>
    <b v="0"/>
    <s v="theater/plays"/>
    <n v="22.5"/>
    <n v="18.75"/>
    <x v="1"/>
    <s v="plays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3T22:38:41"/>
    <d v="2017-03-12T22:38:41"/>
    <b v="0"/>
    <n v="7"/>
    <b v="0"/>
    <s v="theater/plays"/>
    <n v="20.849420849420849"/>
    <n v="23.142857142857142"/>
    <x v="1"/>
    <s v="plays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17:59:00"/>
    <d v="2017-02-23T06:05:54"/>
    <b v="0"/>
    <n v="22"/>
    <b v="0"/>
    <s v="theater/plays"/>
    <n v="127.8"/>
    <n v="29.045454545454547"/>
    <x v="1"/>
    <s v="plays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4:12:00"/>
    <d v="2017-03-13T16:14:29"/>
    <b v="0"/>
    <n v="1"/>
    <b v="0"/>
    <s v="theater/plays"/>
    <n v="3.3333333333333335"/>
    <n v="50"/>
    <x v="1"/>
    <s v="plays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0:30:07"/>
    <d v="2017-03-15T10:30:07"/>
    <b v="0"/>
    <n v="0"/>
    <b v="0"/>
    <s v="theater/plays"/>
    <n v="0"/>
    <e v="#DIV/0!"/>
    <x v="1"/>
    <s v="plays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4T23:33:00"/>
    <d v="2017-02-19T01:29:20"/>
    <b v="0"/>
    <n v="6"/>
    <b v="0"/>
    <s v="theater/plays"/>
    <n v="5.4"/>
    <n v="450"/>
    <x v="1"/>
    <s v="plays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1:15:03"/>
    <d v="2017-03-08T12:15:03"/>
    <b v="0"/>
    <n v="4"/>
    <b v="0"/>
    <s v="theater/plays"/>
    <n v="0.96"/>
    <n v="24"/>
    <x v="1"/>
    <s v="plays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15:00:00"/>
    <d v="2017-03-06T13:04:48"/>
    <b v="0"/>
    <n v="8"/>
    <b v="0"/>
    <s v="theater/plays"/>
    <n v="51.6"/>
    <n v="32.25"/>
    <x v="1"/>
    <s v="plays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06:18:59"/>
    <d v="2017-02-17T07:18:59"/>
    <b v="0"/>
    <n v="3"/>
    <b v="0"/>
    <s v="theater/plays"/>
    <n v="1.6363636363636365"/>
    <n v="15"/>
    <x v="1"/>
    <s v="plays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3:35:56"/>
    <d v="2017-03-14T03:35:56"/>
    <b v="0"/>
    <n v="0"/>
    <b v="0"/>
    <s v="theater/plays"/>
    <n v="0"/>
    <e v="#DIV/0!"/>
    <x v="1"/>
    <s v="plays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1:00:00"/>
    <d v="2017-03-02T07:55:07"/>
    <b v="0"/>
    <n v="30"/>
    <b v="0"/>
    <s v="theater/plays"/>
    <n v="75.400000000000006"/>
    <n v="251.33333333333334"/>
    <x v="1"/>
    <s v="plays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18:58:54"/>
    <d v="2017-01-26T19:58:54"/>
    <b v="0"/>
    <n v="0"/>
    <b v="0"/>
    <s v="theater/plays"/>
    <n v="0"/>
    <e v="#DIV/0!"/>
    <x v="1"/>
    <s v="plays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0:22:46"/>
    <d v="2017-03-02T11:22:46"/>
    <b v="0"/>
    <n v="12"/>
    <b v="0"/>
    <s v="theater/plays"/>
    <n v="10.5"/>
    <n v="437.5"/>
    <x v="1"/>
    <s v="plays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6T19:15:55"/>
    <d v="2014-09-27T18:15:55"/>
    <b v="1"/>
    <n v="213"/>
    <b v="1"/>
    <s v="theater/plays"/>
    <n v="117.52499999999999"/>
    <n v="110.35211267605634"/>
    <x v="1"/>
    <s v="plays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d v="2014-09-30T23:00:00"/>
    <d v="2014-09-09T10:58:04"/>
    <b v="1"/>
    <n v="57"/>
    <b v="1"/>
    <s v="theater/plays"/>
    <n v="131.16666666666669"/>
    <n v="41.421052631578945"/>
    <x v="1"/>
    <s v="plays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6T21:00:00"/>
    <d v="2012-11-12T19:25:00"/>
    <b v="1"/>
    <n v="25"/>
    <b v="1"/>
    <s v="theater/plays"/>
    <n v="104"/>
    <n v="52"/>
    <x v="1"/>
    <s v="plays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4T23:00:00"/>
    <d v="2010-10-27T01:20:03"/>
    <b v="1"/>
    <n v="104"/>
    <b v="1"/>
    <s v="theater/plays"/>
    <n v="101"/>
    <n v="33.990384615384613"/>
    <x v="1"/>
    <s v="plays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15:09:34"/>
    <d v="2014-08-11T15:09:34"/>
    <b v="1"/>
    <n v="34"/>
    <b v="1"/>
    <s v="theater/plays"/>
    <n v="100.4"/>
    <n v="103.35294117647059"/>
    <x v="1"/>
    <s v="plays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15:49:27"/>
    <d v="2013-10-03T15:49:27"/>
    <b v="1"/>
    <n v="67"/>
    <b v="1"/>
    <s v="theater/plays"/>
    <n v="105.95454545454545"/>
    <n v="34.791044776119406"/>
    <x v="1"/>
    <s v="plays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4-30T23:59:00"/>
    <d v="2011-03-30T22:42:17"/>
    <b v="1"/>
    <n v="241"/>
    <b v="1"/>
    <s v="theater/plays"/>
    <n v="335.58333333333337"/>
    <n v="41.773858921161825"/>
    <x v="1"/>
    <s v="plays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15:00:58"/>
    <d v="2012-03-02T16:00:58"/>
    <b v="1"/>
    <n v="123"/>
    <b v="1"/>
    <s v="theater/plays"/>
    <n v="112.92857142857142"/>
    <n v="64.268292682926827"/>
    <x v="1"/>
    <s v="plays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06:58:45"/>
    <d v="2012-11-20T06:58:45"/>
    <b v="1"/>
    <n v="302"/>
    <b v="1"/>
    <s v="theater/plays"/>
    <n v="188.50460000000001"/>
    <n v="31.209370860927152"/>
    <x v="1"/>
    <s v="plays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17:52:24"/>
    <d v="2012-04-27T17:52:24"/>
    <b v="1"/>
    <n v="89"/>
    <b v="1"/>
    <s v="theater/plays"/>
    <n v="101.81818181818181"/>
    <n v="62.921348314606739"/>
    <x v="1"/>
    <s v="plays"/>
    <x v="5"/>
    <x v="6"/>
  </r>
  <r>
    <n v="3157"/>
    <s v="Summer FourPlay"/>
    <s v="Four Directors.  Four One Acts.  Four Genres.  For You."/>
    <n v="4000"/>
    <n v="4040"/>
    <x v="0"/>
    <s v="US"/>
    <s v="USD"/>
    <d v="2014-07-19T00:00:00"/>
    <d v="2014-07-09T13:55:05"/>
    <b v="1"/>
    <n v="41"/>
    <b v="1"/>
    <s v="theater/plays"/>
    <n v="101"/>
    <n v="98.536585365853654"/>
    <x v="1"/>
    <s v="plays"/>
    <x v="3"/>
    <x v="3"/>
  </r>
  <r>
    <n v="3158"/>
    <s v="Nursery Crimes"/>
    <s v="A 40s crime-noir play using nursery rhyme characters."/>
    <n v="5000"/>
    <n v="5700"/>
    <x v="0"/>
    <s v="US"/>
    <s v="USD"/>
    <d v="2013-07-22T15:09:12"/>
    <d v="2013-06-22T15:09:12"/>
    <b v="1"/>
    <n v="69"/>
    <b v="1"/>
    <s v="theater/plays"/>
    <n v="113.99999999999999"/>
    <n v="82.608695652173907"/>
    <x v="1"/>
    <s v="plays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18:00:00"/>
    <d v="2011-12-06T20:36:01"/>
    <b v="1"/>
    <n v="52"/>
    <b v="1"/>
    <s v="theater/plays"/>
    <n v="133.48133333333334"/>
    <n v="38.504230769230773"/>
    <x v="1"/>
    <s v="plays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2T23:59:00"/>
    <d v="2014-07-21T01:21:27"/>
    <b v="1"/>
    <n v="57"/>
    <b v="1"/>
    <s v="theater/plays"/>
    <n v="101.53333333333335"/>
    <n v="80.15789473684211"/>
    <x v="1"/>
    <s v="plays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07:52:02"/>
    <d v="2014-09-15T07:52:02"/>
    <b v="1"/>
    <n v="74"/>
    <b v="1"/>
    <s v="theater/plays"/>
    <n v="105.1"/>
    <n v="28.405405405405407"/>
    <x v="1"/>
    <s v="plays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6T21:00:00"/>
    <d v="2014-06-09T11:27:42"/>
    <b v="1"/>
    <n v="63"/>
    <b v="1"/>
    <s v="theater/plays"/>
    <n v="127.15"/>
    <n v="80.730158730158735"/>
    <x v="1"/>
    <s v="plays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3:05:25"/>
    <d v="2014-05-16T13:05:25"/>
    <b v="1"/>
    <n v="72"/>
    <b v="1"/>
    <s v="theater/plays"/>
    <n v="111.15384615384616"/>
    <n v="200.69444444444446"/>
    <x v="1"/>
    <s v="plays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4:20:15"/>
    <d v="2014-05-07T14:20:15"/>
    <b v="1"/>
    <n v="71"/>
    <b v="1"/>
    <s v="theater/plays"/>
    <n v="106.76"/>
    <n v="37.591549295774648"/>
    <x v="1"/>
    <s v="plays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2T22:59:00"/>
    <d v="2011-04-10T22:49:20"/>
    <b v="1"/>
    <n v="21"/>
    <b v="1"/>
    <s v="theater/plays"/>
    <n v="162.66666666666666"/>
    <n v="58.095238095238095"/>
    <x v="1"/>
    <s v="plays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2:59:00"/>
    <d v="2014-10-28T11:35:53"/>
    <b v="1"/>
    <n v="930"/>
    <b v="1"/>
    <s v="theater/plays"/>
    <n v="160.22808571428573"/>
    <n v="60.300892473118282"/>
    <x v="1"/>
    <s v="plays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d v="2014-08-01T23:13:01"/>
    <d v="2014-07-18T23:13:01"/>
    <b v="1"/>
    <n v="55"/>
    <b v="1"/>
    <s v="theater/plays"/>
    <n v="116.16666666666666"/>
    <n v="63.363636363636367"/>
    <x v="1"/>
    <s v="plays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17:00:00"/>
    <d v="2014-05-12T21:32:33"/>
    <b v="1"/>
    <n v="61"/>
    <b v="1"/>
    <s v="theater/plays"/>
    <n v="124.2"/>
    <n v="50.901639344262293"/>
    <x v="1"/>
    <s v="plays"/>
    <x v="3"/>
    <x v="5"/>
  </r>
  <r>
    <n v="3169"/>
    <s v="The Window"/>
    <s v="We're bringing The Window to the Cherry Lane Theater in January 2014."/>
    <n v="8000"/>
    <n v="8241"/>
    <x v="0"/>
    <s v="US"/>
    <s v="USD"/>
    <d v="2013-12-12T23:59:00"/>
    <d v="2013-11-13T12:42:41"/>
    <b v="1"/>
    <n v="82"/>
    <b v="1"/>
    <s v="theater/plays"/>
    <n v="103.01249999999999"/>
    <n v="100.5"/>
    <x v="1"/>
    <s v="plays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1T23:00:00"/>
    <d v="2014-05-29T20:55:44"/>
    <b v="1"/>
    <n v="71"/>
    <b v="1"/>
    <s v="theater/plays"/>
    <n v="112.25"/>
    <n v="31.619718309859156"/>
    <x v="1"/>
    <s v="plays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09:35:58"/>
    <d v="2016-04-06T09:35:58"/>
    <b v="1"/>
    <n v="117"/>
    <b v="1"/>
    <s v="theater/plays"/>
    <n v="108.8142857142857"/>
    <n v="65.102564102564102"/>
    <x v="1"/>
    <s v="plays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2:31:08"/>
    <d v="2012-01-15T12:31:08"/>
    <b v="1"/>
    <n v="29"/>
    <b v="1"/>
    <s v="theater/plays"/>
    <n v="114.99999999999999"/>
    <n v="79.310344827586206"/>
    <x v="1"/>
    <s v="plays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16:04:52"/>
    <d v="2014-08-27T16:04:52"/>
    <b v="1"/>
    <n v="74"/>
    <b v="1"/>
    <s v="theater/plays"/>
    <n v="103"/>
    <n v="139.18918918918919"/>
    <x v="1"/>
    <s v="plays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15:45:08"/>
    <d v="2014-08-11T15:45:08"/>
    <b v="1"/>
    <n v="23"/>
    <b v="1"/>
    <s v="theater/plays"/>
    <n v="101.13333333333334"/>
    <n v="131.91304347826087"/>
    <x v="1"/>
    <s v="plays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16:17:07"/>
    <d v="2010-12-19T16:17:07"/>
    <b v="1"/>
    <n v="60"/>
    <b v="1"/>
    <s v="theater/plays"/>
    <n v="109.55999999999999"/>
    <n v="91.3"/>
    <x v="1"/>
    <s v="plays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0:00:00"/>
    <d v="2013-07-22T17:20:31"/>
    <b v="1"/>
    <n v="55"/>
    <b v="1"/>
    <s v="theater/plays"/>
    <n v="114.8421052631579"/>
    <n v="39.672727272727272"/>
    <x v="1"/>
    <s v="plays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1:00:09"/>
    <d v="2014-05-22T11:00:09"/>
    <b v="1"/>
    <n v="51"/>
    <b v="1"/>
    <s v="theater/plays"/>
    <n v="117.39999999999999"/>
    <n v="57.549019607843135"/>
    <x v="1"/>
    <s v="plays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09:31:15"/>
    <d v="2014-06-16T09:31:15"/>
    <b v="1"/>
    <n v="78"/>
    <b v="1"/>
    <s v="theater/plays"/>
    <n v="171.73333333333335"/>
    <n v="33.025641025641029"/>
    <x v="1"/>
    <s v="plays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1:51:11"/>
    <d v="2013-04-11T11:51:11"/>
    <b v="1"/>
    <n v="62"/>
    <b v="1"/>
    <s v="theater/plays"/>
    <n v="114.16238095238094"/>
    <n v="77.335806451612896"/>
    <x v="1"/>
    <s v="plays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4:54:09"/>
    <d v="2014-05-21T04:54:09"/>
    <b v="1"/>
    <n v="45"/>
    <b v="1"/>
    <s v="theater/plays"/>
    <n v="119.75"/>
    <n v="31.933333333333334"/>
    <x v="1"/>
    <s v="plays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1:00:00"/>
    <d v="2014-05-20T02:26:27"/>
    <b v="1"/>
    <n v="15"/>
    <b v="1"/>
    <s v="theater/plays"/>
    <n v="109.00000000000001"/>
    <n v="36.333333333333336"/>
    <x v="1"/>
    <s v="plays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2:00:00"/>
    <d v="2011-12-06T17:47:01"/>
    <b v="1"/>
    <n v="151"/>
    <b v="1"/>
    <s v="theater/plays"/>
    <n v="100.88571428571429"/>
    <n v="46.768211920529801"/>
    <x v="1"/>
    <s v="plays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4:04:29"/>
    <d v="2013-08-05T14:04:29"/>
    <b v="1"/>
    <n v="68"/>
    <b v="1"/>
    <s v="theater/plays"/>
    <n v="109.00000000000001"/>
    <n v="40.073529411764703"/>
    <x v="1"/>
    <s v="plays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18:50:31"/>
    <d v="2014-06-01T18:50:31"/>
    <b v="1"/>
    <n v="46"/>
    <b v="1"/>
    <s v="theater/plays"/>
    <n v="107.20930232558139"/>
    <n v="100.21739130434783"/>
    <x v="1"/>
    <s v="plays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18:27:21"/>
    <d v="2014-07-09T18:27:21"/>
    <b v="1"/>
    <n v="24"/>
    <b v="1"/>
    <s v="theater/plays"/>
    <n v="100"/>
    <n v="41.666666666666664"/>
    <x v="1"/>
    <s v="plays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16:00:00"/>
    <d v="2014-08-17T17:10:38"/>
    <b v="1"/>
    <n v="70"/>
    <b v="1"/>
    <s v="theater/plays"/>
    <n v="102.18750000000001"/>
    <n v="46.714285714285715"/>
    <x v="1"/>
    <s v="plays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0:59:33"/>
    <d v="2014-07-15T10:59:33"/>
    <b v="1"/>
    <n v="244"/>
    <b v="1"/>
    <s v="theater/plays"/>
    <n v="116.29333333333334"/>
    <n v="71.491803278688522"/>
    <x v="1"/>
    <s v="plays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4:58:22"/>
    <d v="2015-05-20T04:58:22"/>
    <b v="0"/>
    <n v="9"/>
    <b v="0"/>
    <s v="theater/musical"/>
    <n v="65"/>
    <n v="14.444444444444445"/>
    <x v="1"/>
    <s v="musical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3:18:52"/>
    <d v="2015-04-24T03:18:52"/>
    <b v="0"/>
    <n v="19"/>
    <b v="0"/>
    <s v="theater/musical"/>
    <n v="12.327272727272726"/>
    <n v="356.84210526315792"/>
    <x v="1"/>
    <s v="musical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8T23:37:55"/>
    <d v="2016-11-08T22:37:55"/>
    <b v="0"/>
    <n v="0"/>
    <b v="0"/>
    <s v="theater/musical"/>
    <n v="0"/>
    <e v="#DIV/0!"/>
    <x v="1"/>
    <s v="musical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3:07:49"/>
    <d v="2016-06-17T13:07:49"/>
    <b v="0"/>
    <n v="4"/>
    <b v="0"/>
    <s v="theater/musical"/>
    <n v="4.0266666666666664"/>
    <n v="37.75"/>
    <x v="1"/>
    <s v="musical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17:00:00"/>
    <d v="2015-01-14T17:34:19"/>
    <b v="0"/>
    <n v="8"/>
    <b v="0"/>
    <s v="theater/musical"/>
    <n v="1.02"/>
    <n v="12.75"/>
    <x v="1"/>
    <s v="musical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18:14:16"/>
    <d v="2015-01-06T18:14:16"/>
    <b v="0"/>
    <n v="24"/>
    <b v="0"/>
    <s v="theater/musical"/>
    <n v="11.74"/>
    <n v="24.458333333333332"/>
    <x v="1"/>
    <s v="musical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6T20:29:58"/>
    <d v="2015-06-26T20:29:58"/>
    <b v="0"/>
    <n v="0"/>
    <b v="0"/>
    <s v="theater/musical"/>
    <n v="0"/>
    <e v="#DIV/0!"/>
    <x v="1"/>
    <s v="musical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09:15:42"/>
    <d v="2015-01-13T09:15:42"/>
    <b v="0"/>
    <n v="39"/>
    <b v="0"/>
    <s v="theater/musical"/>
    <n v="59.142857142857139"/>
    <n v="53.07692307692308"/>
    <x v="1"/>
    <s v="musical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09:00:00"/>
    <d v="2015-06-02T09:21:15"/>
    <b v="0"/>
    <n v="6"/>
    <b v="0"/>
    <s v="theater/musical"/>
    <n v="0.06"/>
    <n v="300"/>
    <x v="1"/>
    <s v="musical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06:50:18"/>
    <d v="2015-01-05T06:50:18"/>
    <b v="0"/>
    <n v="4"/>
    <b v="0"/>
    <s v="theater/musical"/>
    <n v="11.450000000000001"/>
    <n v="286.25"/>
    <x v="1"/>
    <s v="musical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05:11:17"/>
    <d v="2015-01-09T05:11:17"/>
    <b v="0"/>
    <n v="3"/>
    <b v="0"/>
    <s v="theater/musical"/>
    <n v="0.36666666666666664"/>
    <n v="36.666666666666664"/>
    <x v="1"/>
    <s v="musical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16:00:00"/>
    <d v="2014-08-07T13:16:58"/>
    <b v="0"/>
    <n v="53"/>
    <b v="0"/>
    <s v="theater/musical"/>
    <n v="52.16"/>
    <n v="49.20754716981132"/>
    <x v="1"/>
    <s v="musical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0:34:00"/>
    <d v="2016-03-31T02:41:41"/>
    <b v="0"/>
    <n v="1"/>
    <b v="0"/>
    <s v="theater/musical"/>
    <n v="2E-3"/>
    <n v="1"/>
    <x v="1"/>
    <s v="musical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3:24:37"/>
    <d v="2014-08-10T13:24:37"/>
    <b v="0"/>
    <n v="2"/>
    <b v="0"/>
    <s v="theater/musical"/>
    <n v="1.25"/>
    <n v="12.5"/>
    <x v="1"/>
    <s v="musical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0:59:00"/>
    <d v="2015-10-16T15:29:06"/>
    <b v="0"/>
    <n v="25"/>
    <b v="0"/>
    <s v="theater/musical"/>
    <n v="54.52"/>
    <n v="109.04"/>
    <x v="1"/>
    <s v="musical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18:43:42"/>
    <d v="2015-08-26T18:43:42"/>
    <b v="0"/>
    <n v="6"/>
    <b v="0"/>
    <s v="theater/musical"/>
    <n v="25"/>
    <n v="41.666666666666664"/>
    <x v="1"/>
    <s v="musical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1:14:00"/>
    <d v="2015-06-17T11:27:59"/>
    <b v="0"/>
    <n v="0"/>
    <b v="0"/>
    <s v="theater/musical"/>
    <n v="0"/>
    <e v="#DIV/0!"/>
    <x v="1"/>
    <s v="musical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3:59:32"/>
    <d v="2015-04-01T03:59:32"/>
    <b v="0"/>
    <n v="12"/>
    <b v="0"/>
    <s v="theater/musical"/>
    <n v="3.4125000000000001"/>
    <n v="22.75"/>
    <x v="1"/>
    <s v="musical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1:37:31"/>
    <d v="2015-08-20T01:37:31"/>
    <b v="0"/>
    <n v="0"/>
    <b v="0"/>
    <s v="theater/musical"/>
    <n v="0"/>
    <e v="#DIV/0!"/>
    <x v="1"/>
    <s v="musical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0:40:07"/>
    <d v="2015-02-22T01:40:07"/>
    <b v="0"/>
    <n v="36"/>
    <b v="0"/>
    <s v="theater/musical"/>
    <n v="46.36363636363636"/>
    <n v="70.833333333333329"/>
    <x v="1"/>
    <s v="musical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09:31:17"/>
    <d v="2014-07-07T09:31:17"/>
    <b v="1"/>
    <n v="82"/>
    <b v="1"/>
    <s v="theater/plays"/>
    <n v="103.49999999999999"/>
    <n v="63.109756097560975"/>
    <x v="1"/>
    <s v="plays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18:00:00"/>
    <d v="2014-05-19T10:17:38"/>
    <b v="1"/>
    <n v="226"/>
    <b v="1"/>
    <s v="theater/plays"/>
    <n v="119.32315789473684"/>
    <n v="50.157964601769912"/>
    <x v="1"/>
    <s v="plays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5-31T22:59:00"/>
    <d v="2012-04-14T17:28:39"/>
    <b v="1"/>
    <n v="60"/>
    <b v="1"/>
    <s v="theater/plays"/>
    <n v="125.76666666666667"/>
    <n v="62.883333333333333"/>
    <x v="1"/>
    <s v="plays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4T21:00:00"/>
    <d v="2014-07-14T09:04:40"/>
    <b v="1"/>
    <n v="322"/>
    <b v="1"/>
    <s v="theater/plays"/>
    <n v="119.74347826086958"/>
    <n v="85.531055900621112"/>
    <x v="1"/>
    <s v="plays"/>
    <x v="3"/>
    <x v="3"/>
  </r>
  <r>
    <n v="3212"/>
    <s v="Campo Maldito"/>
    <s v="Help us bring our production of Campo Maldito to New York AND San Francisco!"/>
    <n v="4000"/>
    <n v="5050"/>
    <x v="0"/>
    <s v="US"/>
    <s v="USD"/>
    <d v="2014-08-08T14:05:51"/>
    <d v="2014-07-09T14:05:51"/>
    <b v="1"/>
    <n v="94"/>
    <b v="1"/>
    <s v="theater/plays"/>
    <n v="126.25"/>
    <n v="53.723404255319146"/>
    <x v="1"/>
    <s v="plays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3:19:19"/>
    <d v="2015-06-16T13:19:19"/>
    <b v="1"/>
    <n v="47"/>
    <b v="1"/>
    <s v="theater/plays"/>
    <n v="100.11666666666667"/>
    <n v="127.80851063829788"/>
    <x v="1"/>
    <s v="plays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18:55:00"/>
    <d v="2015-11-29T14:01:13"/>
    <b v="1"/>
    <n v="115"/>
    <b v="1"/>
    <s v="theater/plays"/>
    <n v="102.13333333333334"/>
    <n v="106.57391304347826"/>
    <x v="1"/>
    <s v="plays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09T22:59:00"/>
    <d v="2015-08-03T10:57:51"/>
    <b v="1"/>
    <n v="134"/>
    <b v="1"/>
    <s v="theater/plays"/>
    <n v="100.35142857142858"/>
    <n v="262.11194029850748"/>
    <x v="1"/>
    <s v="plays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09:30:00"/>
    <d v="2015-06-10T06:06:11"/>
    <b v="1"/>
    <n v="35"/>
    <b v="1"/>
    <s v="theater/plays"/>
    <n v="100.05"/>
    <n v="57.171428571428571"/>
    <x v="1"/>
    <s v="plays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08:06:24"/>
    <d v="2016-10-05T08:06:24"/>
    <b v="1"/>
    <n v="104"/>
    <b v="1"/>
    <s v="theater/plays"/>
    <n v="116.02222222222223"/>
    <n v="50.20192307692308"/>
    <x v="1"/>
    <s v="plays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0T19:00:00"/>
    <d v="2014-11-27T19:03:06"/>
    <b v="1"/>
    <n v="184"/>
    <b v="1"/>
    <s v="theater/plays"/>
    <n v="102.1"/>
    <n v="66.586956521739125"/>
    <x v="1"/>
    <s v="plays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17:35:47"/>
    <d v="2015-02-15T18:35:47"/>
    <b v="1"/>
    <n v="119"/>
    <b v="1"/>
    <s v="theater/plays"/>
    <n v="100.11000000000001"/>
    <n v="168.25210084033614"/>
    <x v="1"/>
    <s v="plays"/>
    <x v="0"/>
    <x v="2"/>
  </r>
  <r>
    <n v="3220"/>
    <s v="Burners"/>
    <s v="A sci-fi thriller for the stage opening March 10 in Los Angeles."/>
    <n v="15000"/>
    <n v="15126"/>
    <x v="0"/>
    <s v="US"/>
    <s v="USD"/>
    <d v="2017-03-12T16:00:00"/>
    <d v="2017-02-06T15:00:04"/>
    <b v="1"/>
    <n v="59"/>
    <b v="1"/>
    <s v="theater/plays"/>
    <n v="100.84"/>
    <n v="256.37288135593218"/>
    <x v="1"/>
    <s v="plays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1:43:23"/>
    <d v="2015-05-31T11:43:23"/>
    <b v="1"/>
    <n v="113"/>
    <b v="1"/>
    <s v="theater/plays"/>
    <n v="103.42499999999998"/>
    <n v="36.610619469026545"/>
    <x v="1"/>
    <s v="plays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16:29:00"/>
    <d v="2015-09-23T08:58:17"/>
    <b v="1"/>
    <n v="84"/>
    <b v="1"/>
    <s v="theater/plays"/>
    <n v="124.8"/>
    <n v="37.142857142857146"/>
    <x v="1"/>
    <s v="plays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15:02:56"/>
    <d v="2015-07-21T15:02:56"/>
    <b v="1"/>
    <n v="74"/>
    <b v="1"/>
    <s v="theater/plays"/>
    <n v="109.51612903225806"/>
    <n v="45.878378378378379"/>
    <x v="1"/>
    <s v="plays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0:00:00"/>
    <d v="2016-11-23T15:25:13"/>
    <b v="1"/>
    <n v="216"/>
    <b v="1"/>
    <s v="theater/plays"/>
    <n v="102.03333333333333"/>
    <n v="141.71296296296296"/>
    <x v="1"/>
    <s v="plays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16:00:00"/>
    <d v="2016-05-13T08:25:38"/>
    <b v="1"/>
    <n v="39"/>
    <b v="1"/>
    <s v="theater/plays"/>
    <n v="102.35000000000001"/>
    <n v="52.487179487179489"/>
    <x v="1"/>
    <s v="plays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09:00:12"/>
    <d v="2015-09-30T09:00:12"/>
    <b v="1"/>
    <n v="21"/>
    <b v="1"/>
    <s v="theater/plays"/>
    <n v="104.16666666666667"/>
    <n v="59.523809523809526"/>
    <x v="1"/>
    <s v="plays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16:10:36"/>
    <d v="2016-12-18T16:10:36"/>
    <b v="0"/>
    <n v="30"/>
    <b v="1"/>
    <s v="theater/plays"/>
    <n v="125"/>
    <n v="50"/>
    <x v="1"/>
    <s v="plays"/>
    <x v="2"/>
    <x v="11"/>
  </r>
  <r>
    <n v="3228"/>
    <s v="Hear Me Roar: A Season of Powerful Women"/>
    <s v="A Season of Powerful Women. A Season of Defiance."/>
    <n v="7000"/>
    <n v="7164"/>
    <x v="0"/>
    <s v="US"/>
    <s v="USD"/>
    <d v="2015-12-16T23:59:00"/>
    <d v="2015-11-15T12:01:24"/>
    <b v="1"/>
    <n v="37"/>
    <b v="1"/>
    <s v="theater/plays"/>
    <n v="102.34285714285714"/>
    <n v="193.62162162162161"/>
    <x v="1"/>
    <s v="plays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2:59:58"/>
    <d v="2014-10-21T01:59:58"/>
    <b v="1"/>
    <n v="202"/>
    <b v="1"/>
    <s v="theater/plays"/>
    <n v="107.86500000000001"/>
    <n v="106.79702970297029"/>
    <x v="1"/>
    <s v="plays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09-30T22:59:00"/>
    <d v="2014-09-15T23:02:06"/>
    <b v="1"/>
    <n v="37"/>
    <b v="1"/>
    <s v="theater/plays"/>
    <n v="109.88461538461539"/>
    <n v="77.21621621621621"/>
    <x v="1"/>
    <s v="plays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17:39:07"/>
    <d v="2016-03-17T17:39:07"/>
    <b v="0"/>
    <n v="28"/>
    <b v="1"/>
    <s v="theater/plays"/>
    <n v="161"/>
    <n v="57.5"/>
    <x v="1"/>
    <s v="plays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3T22:59:00"/>
    <d v="2016-04-03T14:31:57"/>
    <b v="1"/>
    <n v="26"/>
    <b v="1"/>
    <s v="theater/plays"/>
    <n v="131.20000000000002"/>
    <n v="50.46153846153846"/>
    <x v="1"/>
    <s v="plays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4:19:15"/>
    <d v="2017-01-31T14:19:15"/>
    <b v="0"/>
    <n v="61"/>
    <b v="1"/>
    <s v="theater/plays"/>
    <n v="118.8"/>
    <n v="97.377049180327873"/>
    <x v="1"/>
    <s v="plays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18:31:00"/>
    <d v="2016-12-30T13:56:48"/>
    <b v="0"/>
    <n v="115"/>
    <b v="1"/>
    <s v="theater/plays"/>
    <n v="100.39275000000001"/>
    <n v="34.91921739130435"/>
    <x v="1"/>
    <s v="plays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3:20:51"/>
    <d v="2016-06-01T03:20:51"/>
    <b v="1"/>
    <n v="181"/>
    <b v="1"/>
    <s v="theater/plays"/>
    <n v="103.20666666666666"/>
    <n v="85.530386740331494"/>
    <x v="1"/>
    <s v="plays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17:00:33"/>
    <d v="2016-11-28T17:00:33"/>
    <b v="0"/>
    <n v="110"/>
    <b v="1"/>
    <s v="theater/plays"/>
    <n v="100.6"/>
    <n v="182.90909090909091"/>
    <x v="1"/>
    <s v="plays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8T22:59:00"/>
    <d v="2015-09-05T06:23:04"/>
    <b v="1"/>
    <n v="269"/>
    <b v="1"/>
    <s v="theater/plays"/>
    <n v="100.78754285714287"/>
    <n v="131.13620817843866"/>
    <x v="1"/>
    <s v="plays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07:14:58"/>
    <d v="2015-06-01T07:14:58"/>
    <b v="1"/>
    <n v="79"/>
    <b v="1"/>
    <s v="theater/plays"/>
    <n v="112.32142857142857"/>
    <n v="39.810126582278478"/>
    <x v="1"/>
    <s v="plays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18:59:00"/>
    <d v="2015-09-30T21:08:13"/>
    <b v="1"/>
    <n v="104"/>
    <b v="1"/>
    <s v="theater/plays"/>
    <n v="105.91914022517912"/>
    <n v="59.701730769230764"/>
    <x v="1"/>
    <s v="plays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18:00:00"/>
    <d v="2017-01-19T11:39:08"/>
    <b v="0"/>
    <n v="34"/>
    <b v="1"/>
    <s v="theater/plays"/>
    <n v="100.56666666666668"/>
    <n v="88.735294117647058"/>
    <x v="1"/>
    <s v="plays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1:59:00"/>
    <d v="2014-09-11T02:47:50"/>
    <b v="1"/>
    <n v="167"/>
    <b v="1"/>
    <s v="theater/plays"/>
    <n v="115.30588235294117"/>
    <n v="58.688622754491021"/>
    <x v="1"/>
    <s v="plays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3:08:12"/>
    <d v="2014-08-20T13:08:12"/>
    <b v="1"/>
    <n v="183"/>
    <b v="1"/>
    <s v="theater/plays"/>
    <n v="127.30419999999999"/>
    <n v="69.56513661202186"/>
    <x v="1"/>
    <s v="plays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8T19:00:00"/>
    <d v="2015-09-14T21:19:22"/>
    <b v="1"/>
    <n v="71"/>
    <b v="1"/>
    <s v="theater/plays"/>
    <n v="102.83750000000001"/>
    <n v="115.87323943661971"/>
    <x v="1"/>
    <s v="plays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2:39:42"/>
    <d v="2016-11-01T11:39:42"/>
    <b v="0"/>
    <n v="69"/>
    <b v="1"/>
    <s v="theater/plays"/>
    <n v="102.9375"/>
    <n v="23.869565217391305"/>
    <x v="1"/>
    <s v="plays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1T21:00:00"/>
    <d v="2015-05-11T09:24:18"/>
    <b v="0"/>
    <n v="270"/>
    <b v="1"/>
    <s v="theater/plays"/>
    <n v="104.3047619047619"/>
    <n v="81.125925925925927"/>
    <x v="1"/>
    <s v="plays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1T22:59:00"/>
    <d v="2015-08-14T06:20:00"/>
    <b v="1"/>
    <n v="193"/>
    <b v="1"/>
    <s v="theater/plays"/>
    <n v="111.22000000000001"/>
    <n v="57.626943005181346"/>
    <x v="1"/>
    <s v="plays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05:25:12"/>
    <d v="2015-06-12T05:25:12"/>
    <b v="1"/>
    <n v="57"/>
    <b v="1"/>
    <s v="theater/plays"/>
    <n v="105.86"/>
    <n v="46.429824561403507"/>
    <x v="1"/>
    <s v="plays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d v="2015-04-04T15:19:17"/>
    <d v="2015-03-05T16:19:17"/>
    <b v="1"/>
    <n v="200"/>
    <b v="1"/>
    <s v="theater/plays"/>
    <n v="100.79166666666666"/>
    <n v="60.475000000000001"/>
    <x v="1"/>
    <s v="plays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2:55:14"/>
    <d v="2015-05-21T12:55:14"/>
    <b v="1"/>
    <n v="88"/>
    <b v="1"/>
    <s v="theater/plays"/>
    <n v="104.92727272727274"/>
    <n v="65.579545454545453"/>
    <x v="1"/>
    <s v="plays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3:48:44"/>
    <d v="2014-10-06T12:48:44"/>
    <b v="1"/>
    <n v="213"/>
    <b v="1"/>
    <s v="theater/plays"/>
    <n v="101.55199999999999"/>
    <n v="119.1924882629108"/>
    <x v="1"/>
    <s v="plays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2:32:46"/>
    <d v="2015-05-22T12:32:46"/>
    <b v="1"/>
    <n v="20"/>
    <b v="1"/>
    <s v="theater/plays"/>
    <n v="110.73333333333333"/>
    <n v="83.05"/>
    <x v="1"/>
    <s v="plays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d v="2016-09-07T06:20:40"/>
    <d v="2016-08-08T06:20:40"/>
    <b v="1"/>
    <n v="50"/>
    <b v="1"/>
    <s v="theater/plays"/>
    <n v="127.82222222222221"/>
    <n v="57.52"/>
    <x v="1"/>
    <s v="plays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7T22:45:00"/>
    <d v="2016-08-20T08:50:28"/>
    <b v="1"/>
    <n v="115"/>
    <b v="1"/>
    <s v="theater/plays"/>
    <n v="101.82500000000002"/>
    <n v="177.08695652173913"/>
    <x v="1"/>
    <s v="plays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5T20:03:29"/>
    <d v="2015-02-23T21:03:29"/>
    <b v="1"/>
    <n v="186"/>
    <b v="1"/>
    <s v="theater/plays"/>
    <n v="101.25769230769231"/>
    <n v="70.771505376344081"/>
    <x v="1"/>
    <s v="plays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3:26:15"/>
    <d v="2014-09-07T13:26:15"/>
    <b v="1"/>
    <n v="18"/>
    <b v="1"/>
    <s v="theater/plays"/>
    <n v="175"/>
    <n v="29.166666666666668"/>
    <x v="1"/>
    <s v="plays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0T22:59:00"/>
    <d v="2015-05-20T08:46:17"/>
    <b v="1"/>
    <n v="176"/>
    <b v="1"/>
    <s v="theater/plays"/>
    <n v="128.06"/>
    <n v="72.76136363636364"/>
    <x v="1"/>
    <s v="plays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08:25:52"/>
    <d v="2017-01-23T08:25:52"/>
    <b v="0"/>
    <n v="41"/>
    <b v="1"/>
    <s v="theater/plays"/>
    <n v="106.29949999999999"/>
    <n v="51.853414634146333"/>
    <x v="1"/>
    <s v="plays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16:17:41"/>
    <d v="2014-12-09T16:17:41"/>
    <b v="1"/>
    <n v="75"/>
    <b v="1"/>
    <s v="theater/plays"/>
    <n v="105.21428571428571"/>
    <n v="98.2"/>
    <x v="1"/>
    <s v="plays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09-30T22:59:00"/>
    <d v="2016-09-01T13:15:45"/>
    <b v="1"/>
    <n v="97"/>
    <b v="1"/>
    <s v="theater/plays"/>
    <n v="106.16782608695652"/>
    <n v="251.7381443298969"/>
    <x v="1"/>
    <s v="plays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2:08:38"/>
    <d v="2015-10-26T11:08:38"/>
    <b v="1"/>
    <n v="73"/>
    <b v="1"/>
    <s v="theater/plays"/>
    <n v="109.24000000000001"/>
    <n v="74.821917808219183"/>
    <x v="1"/>
    <s v="plays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2:24:36"/>
    <d v="2015-06-16T12:24:36"/>
    <b v="1"/>
    <n v="49"/>
    <b v="1"/>
    <s v="theater/plays"/>
    <n v="100.45454545454547"/>
    <n v="67.65306122448979"/>
    <x v="1"/>
    <s v="plays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1T23:00:00"/>
    <d v="2014-11-21T02:34:22"/>
    <b v="1"/>
    <n v="134"/>
    <b v="1"/>
    <s v="theater/plays"/>
    <n v="103.04098360655738"/>
    <n v="93.81343283582089"/>
    <x v="1"/>
    <s v="plays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16:00:00"/>
    <d v="2015-10-07T07:23:08"/>
    <b v="1"/>
    <n v="68"/>
    <b v="1"/>
    <s v="theater/plays"/>
    <n v="112.1664"/>
    <n v="41.237647058823526"/>
    <x v="1"/>
    <s v="plays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d v="2015-01-28T17:00:00"/>
    <d v="2015-01-12T14:12:18"/>
    <b v="1"/>
    <n v="49"/>
    <b v="1"/>
    <s v="theater/plays"/>
    <n v="103"/>
    <n v="52.551020408163268"/>
    <x v="1"/>
    <s v="plays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2:00:00"/>
    <d v="2015-11-03T12:05:15"/>
    <b v="1"/>
    <n v="63"/>
    <b v="1"/>
    <s v="theater/plays"/>
    <n v="164"/>
    <n v="70.285714285714292"/>
    <x v="1"/>
    <s v="plays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16:00:00"/>
    <d v="2015-05-12T07:52:02"/>
    <b v="1"/>
    <n v="163"/>
    <b v="1"/>
    <s v="theater/plays"/>
    <n v="131.28333333333333"/>
    <n v="48.325153374233132"/>
    <x v="1"/>
    <s v="plays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3:11:00"/>
    <d v="2015-06-17T13:11:00"/>
    <b v="1"/>
    <n v="288"/>
    <b v="1"/>
    <s v="theater/plays"/>
    <n v="102.1"/>
    <n v="53.177083333333336"/>
    <x v="1"/>
    <s v="plays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16:42:08"/>
    <d v="2016-08-08T16:42:08"/>
    <b v="1"/>
    <n v="42"/>
    <b v="1"/>
    <s v="theater/plays"/>
    <n v="128"/>
    <n v="60.952380952380949"/>
    <x v="1"/>
    <s v="plays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06:00:00"/>
    <d v="2015-05-13T04:29:57"/>
    <b v="1"/>
    <n v="70"/>
    <b v="1"/>
    <s v="theater/plays"/>
    <n v="101.49999999999999"/>
    <n v="116"/>
    <x v="1"/>
    <s v="plays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07:47:45"/>
    <d v="2015-06-12T07:47:45"/>
    <b v="1"/>
    <n v="30"/>
    <b v="1"/>
    <s v="theater/plays"/>
    <n v="101.66666666666666"/>
    <n v="61"/>
    <x v="1"/>
    <s v="plays"/>
    <x v="0"/>
    <x v="0"/>
  </r>
  <r>
    <n v="3271"/>
    <s v="Saxon Court at Southwark Playhouse"/>
    <s v="A razor sharp satire to darken your Christmas."/>
    <n v="1500"/>
    <n v="1950"/>
    <x v="0"/>
    <s v="GB"/>
    <s v="GBP"/>
    <d v="2014-11-02T06:29:35"/>
    <d v="2014-10-03T05:29:35"/>
    <b v="1"/>
    <n v="51"/>
    <b v="1"/>
    <s v="theater/plays"/>
    <n v="130"/>
    <n v="38.235294117647058"/>
    <x v="1"/>
    <s v="plays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08:00:09"/>
    <d v="2015-10-07T07:00:09"/>
    <b v="1"/>
    <n v="145"/>
    <b v="1"/>
    <s v="theater/plays"/>
    <n v="154.43"/>
    <n v="106.50344827586207"/>
    <x v="1"/>
    <s v="plays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4:00:00"/>
    <d v="2016-08-29T14:14:02"/>
    <b v="1"/>
    <n v="21"/>
    <b v="1"/>
    <s v="theater/plays"/>
    <n v="107.4"/>
    <n v="204.57142857142858"/>
    <x v="1"/>
    <s v="plays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16:00:00"/>
    <d v="2016-01-31T11:54:32"/>
    <b v="1"/>
    <n v="286"/>
    <b v="1"/>
    <s v="theater/plays"/>
    <n v="101.32258064516128"/>
    <n v="54.912587412587413"/>
    <x v="1"/>
    <s v="plays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8T23:30:00"/>
    <d v="2015-01-13T16:07:51"/>
    <b v="1"/>
    <n v="12"/>
    <b v="1"/>
    <s v="theater/plays"/>
    <n v="100.27777777777777"/>
    <n v="150.41666666666666"/>
    <x v="1"/>
    <s v="plays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3-31T22:59:00"/>
    <d v="2016-02-26T17:47:59"/>
    <b v="1"/>
    <n v="100"/>
    <b v="1"/>
    <s v="theater/plays"/>
    <n v="116.84444444444443"/>
    <n v="52.58"/>
    <x v="1"/>
    <s v="plays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2:23:26"/>
    <d v="2014-10-19T11:23:26"/>
    <b v="1"/>
    <n v="100"/>
    <b v="1"/>
    <s v="theater/plays"/>
    <n v="108.60000000000001"/>
    <n v="54.3"/>
    <x v="1"/>
    <s v="plays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15:21:43"/>
    <d v="2015-04-30T15:21:43"/>
    <b v="1"/>
    <n v="34"/>
    <b v="1"/>
    <s v="theater/plays"/>
    <n v="103.4"/>
    <n v="76.029411764705884"/>
    <x v="1"/>
    <s v="plays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3-31T20:27:39"/>
    <d v="2016-03-01T21:27:39"/>
    <b v="0"/>
    <n v="63"/>
    <b v="1"/>
    <s v="theater/plays"/>
    <n v="114.27586206896552"/>
    <n v="105.2063492063492"/>
    <x v="1"/>
    <s v="plays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0:00:00"/>
    <d v="2015-04-27T13:09:58"/>
    <b v="0"/>
    <n v="30"/>
    <b v="1"/>
    <s v="theater/plays"/>
    <n v="103"/>
    <n v="68.666666666666671"/>
    <x v="1"/>
    <s v="plays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1T19:28:25"/>
    <d v="2015-08-02T19:28:25"/>
    <b v="0"/>
    <n v="47"/>
    <b v="1"/>
    <s v="theater/plays"/>
    <n v="121.6"/>
    <n v="129.36170212765958"/>
    <x v="1"/>
    <s v="plays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8T23:39:48"/>
    <d v="2016-03-15T23:39:48"/>
    <b v="0"/>
    <n v="237"/>
    <b v="1"/>
    <s v="theater/plays"/>
    <n v="102.6467741935484"/>
    <n v="134.26371308016877"/>
    <x v="1"/>
    <s v="plays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16:00:00"/>
    <d v="2016-01-10T12:51:38"/>
    <b v="0"/>
    <n v="47"/>
    <b v="1"/>
    <s v="theater/plays"/>
    <n v="104.75000000000001"/>
    <n v="17.829787234042552"/>
    <x v="1"/>
    <s v="plays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0:59:00"/>
    <d v="2016-01-11T16:14:13"/>
    <b v="0"/>
    <n v="15"/>
    <b v="1"/>
    <s v="theater/plays"/>
    <n v="101.6"/>
    <n v="203.2"/>
    <x v="1"/>
    <s v="plays"/>
    <x v="2"/>
    <x v="1"/>
  </r>
  <r>
    <n v="3285"/>
    <s v="By Morning"/>
    <s v="A new play by Matthew Gasda"/>
    <n v="4999"/>
    <n v="5604"/>
    <x v="0"/>
    <s v="US"/>
    <s v="USD"/>
    <d v="2017-02-28T00:00:00"/>
    <d v="2017-01-27T17:37:06"/>
    <b v="0"/>
    <n v="81"/>
    <b v="1"/>
    <s v="theater/plays"/>
    <n v="112.10242048409683"/>
    <n v="69.18518518518519"/>
    <x v="1"/>
    <s v="plays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15:09:42"/>
    <d v="2016-07-16T15:09:42"/>
    <b v="0"/>
    <n v="122"/>
    <b v="1"/>
    <s v="theater/plays"/>
    <n v="101.76666666666667"/>
    <n v="125.12295081967213"/>
    <x v="1"/>
    <s v="plays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3:00:28"/>
    <d v="2015-11-03T13:00:28"/>
    <b v="0"/>
    <n v="34"/>
    <b v="1"/>
    <s v="theater/plays"/>
    <n v="100"/>
    <n v="73.529411764705884"/>
    <x v="1"/>
    <s v="plays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18:00:00"/>
    <d v="2016-05-15T13:35:15"/>
    <b v="0"/>
    <n v="207"/>
    <b v="1"/>
    <s v="theater/plays"/>
    <n v="100.26489999999998"/>
    <n v="48.437149758454105"/>
    <x v="1"/>
    <s v="plays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3:50:02"/>
    <d v="2017-01-23T03:50:02"/>
    <b v="0"/>
    <n v="25"/>
    <b v="1"/>
    <s v="theater/plays"/>
    <n v="133.04200000000003"/>
    <n v="26.608400000000003"/>
    <x v="1"/>
    <s v="plays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07:21:31"/>
    <d v="2017-02-09T07:21:31"/>
    <b v="0"/>
    <n v="72"/>
    <b v="1"/>
    <s v="theater/plays"/>
    <n v="121.2"/>
    <n v="33.666666666666664"/>
    <x v="1"/>
    <s v="plays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6T22:59:00"/>
    <d v="2015-08-16T11:51:40"/>
    <b v="0"/>
    <n v="14"/>
    <b v="1"/>
    <s v="theater/plays"/>
    <n v="113.99999999999999"/>
    <n v="40.714285714285715"/>
    <x v="1"/>
    <s v="plays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4:29:08"/>
    <d v="2015-10-05T13:29:08"/>
    <b v="0"/>
    <n v="15"/>
    <b v="1"/>
    <s v="theater/plays"/>
    <n v="286.13861386138615"/>
    <n v="19.266666666666666"/>
    <x v="1"/>
    <s v="plays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05:12:32"/>
    <d v="2017-02-02T05:12:32"/>
    <b v="0"/>
    <n v="91"/>
    <b v="1"/>
    <s v="theater/plays"/>
    <n v="170.44444444444446"/>
    <n v="84.285714285714292"/>
    <x v="1"/>
    <s v="plays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07:59:14"/>
    <d v="2015-05-17T07:59:14"/>
    <b v="0"/>
    <n v="24"/>
    <b v="1"/>
    <s v="theater/plays"/>
    <n v="118.33333333333333"/>
    <n v="29.583333333333332"/>
    <x v="1"/>
    <s v="plays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05:37:09"/>
    <d v="2016-08-27T05:37:09"/>
    <b v="0"/>
    <n v="27"/>
    <b v="1"/>
    <s v="theater/plays"/>
    <n v="102.85857142857142"/>
    <n v="26.667037037037037"/>
    <x v="1"/>
    <s v="plays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17:00:00"/>
    <d v="2015-11-01T13:09:32"/>
    <b v="0"/>
    <n v="47"/>
    <b v="1"/>
    <s v="theater/plays"/>
    <n v="144.06666666666666"/>
    <n v="45.978723404255319"/>
    <x v="1"/>
    <s v="plays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17:59:00"/>
    <d v="2015-07-08T13:30:56"/>
    <b v="0"/>
    <n v="44"/>
    <b v="1"/>
    <s v="theater/plays"/>
    <n v="100.07272727272726"/>
    <n v="125.09090909090909"/>
    <x v="1"/>
    <s v="plays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2T19:00:00"/>
    <d v="2015-08-23T17:59:28"/>
    <b v="0"/>
    <n v="72"/>
    <b v="1"/>
    <s v="theater/plays"/>
    <n v="101.73"/>
    <n v="141.29166666666666"/>
    <x v="1"/>
    <s v="plays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17:01:03"/>
    <d v="2015-09-14T17:01:03"/>
    <b v="0"/>
    <n v="63"/>
    <b v="1"/>
    <s v="theater/plays"/>
    <n v="116.19999999999999"/>
    <n v="55.333333333333336"/>
    <x v="1"/>
    <s v="plays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2:51:02"/>
    <d v="2015-04-08T12:51:02"/>
    <b v="0"/>
    <n v="88"/>
    <b v="1"/>
    <s v="theater/plays"/>
    <n v="136.16666666666666"/>
    <n v="46.420454545454547"/>
    <x v="1"/>
    <s v="plays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1:59:00"/>
    <d v="2016-06-17T12:39:36"/>
    <b v="0"/>
    <n v="70"/>
    <b v="1"/>
    <s v="theater/plays"/>
    <n v="133.46666666666667"/>
    <n v="57.2"/>
    <x v="1"/>
    <s v="plays"/>
    <x v="2"/>
    <x v="0"/>
  </r>
  <r>
    <n v="3302"/>
    <s v="El muro de BorÃ­s KiÃ©n"/>
    <s v="FilosofÃ­a de los anÃ³nimos"/>
    <n v="8400"/>
    <n v="8685"/>
    <x v="0"/>
    <s v="ES"/>
    <s v="EUR"/>
    <d v="2016-12-07T03:26:16"/>
    <d v="2016-11-07T03:26:16"/>
    <b v="0"/>
    <n v="50"/>
    <b v="1"/>
    <s v="theater/plays"/>
    <n v="103.39285714285715"/>
    <n v="173.7"/>
    <x v="1"/>
    <s v="plays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09:38:04"/>
    <d v="2015-02-21T10:38:04"/>
    <b v="0"/>
    <n v="35"/>
    <b v="1"/>
    <s v="theater/plays"/>
    <n v="115.88888888888889"/>
    <n v="59.6"/>
    <x v="1"/>
    <s v="plays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09:59:12"/>
    <d v="2016-11-22T09:59:12"/>
    <b v="0"/>
    <n v="175"/>
    <b v="1"/>
    <s v="theater/plays"/>
    <n v="104.51666666666665"/>
    <n v="89.585714285714289"/>
    <x v="1"/>
    <s v="plays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15:32:28"/>
    <d v="2015-07-01T15:32:28"/>
    <b v="0"/>
    <n v="20"/>
    <b v="1"/>
    <s v="theater/plays"/>
    <n v="102.02500000000001"/>
    <n v="204.05"/>
    <x v="1"/>
    <s v="plays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09T22:00:00"/>
    <d v="2016-05-03T00:15:42"/>
    <b v="0"/>
    <n v="54"/>
    <b v="1"/>
    <s v="theater/plays"/>
    <n v="175.33333333333334"/>
    <n v="48.703703703703702"/>
    <x v="1"/>
    <s v="plays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4T20:22:19"/>
    <d v="2016-04-14T20:22:19"/>
    <b v="0"/>
    <n v="20"/>
    <b v="1"/>
    <s v="theater/plays"/>
    <n v="106.67999999999999"/>
    <n v="53.339999999999996"/>
    <x v="1"/>
    <s v="plays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16:02:45"/>
    <d v="2016-03-23T16:02:45"/>
    <b v="0"/>
    <n v="57"/>
    <b v="1"/>
    <s v="theater/plays"/>
    <n v="122.28571428571429"/>
    <n v="75.087719298245617"/>
    <x v="1"/>
    <s v="plays"/>
    <x v="2"/>
    <x v="7"/>
  </r>
  <r>
    <n v="3309"/>
    <s v="Collision Course"/>
    <s v="Two unlikely friends, a garage, tinned beans &amp; the end of the world."/>
    <n v="350"/>
    <n v="558"/>
    <x v="0"/>
    <s v="GB"/>
    <s v="GBP"/>
    <d v="2016-10-16T10:36:18"/>
    <d v="2016-09-15T10:36:18"/>
    <b v="0"/>
    <n v="31"/>
    <b v="1"/>
    <s v="theater/plays"/>
    <n v="159.42857142857144"/>
    <n v="18"/>
    <x v="1"/>
    <s v="plays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17:17:05"/>
    <d v="2015-09-06T17:17:05"/>
    <b v="0"/>
    <n v="31"/>
    <b v="1"/>
    <s v="theater/plays"/>
    <n v="100.07692307692308"/>
    <n v="209.83870967741936"/>
    <x v="1"/>
    <s v="plays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2:00:10"/>
    <d v="2015-09-17T02:00:10"/>
    <b v="0"/>
    <n v="45"/>
    <b v="1"/>
    <s v="theater/plays"/>
    <n v="109.84"/>
    <n v="61.022222222222226"/>
    <x v="1"/>
    <s v="plays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17:00:00"/>
    <d v="2016-10-21T14:25:46"/>
    <b v="0"/>
    <n v="41"/>
    <b v="1"/>
    <s v="theater/plays"/>
    <n v="100.03999999999999"/>
    <n v="61"/>
    <x v="1"/>
    <s v="plays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6T20:00:00"/>
    <d v="2016-01-13T00:51:57"/>
    <b v="0"/>
    <n v="29"/>
    <b v="1"/>
    <s v="theater/plays"/>
    <n v="116.05000000000001"/>
    <n v="80.034482758620683"/>
    <x v="1"/>
    <s v="plays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15:05:00"/>
    <d v="2015-04-11T01:25:11"/>
    <b v="0"/>
    <n v="58"/>
    <b v="1"/>
    <s v="theater/plays"/>
    <n v="210.75"/>
    <n v="29.068965517241381"/>
    <x v="1"/>
    <s v="plays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2:17:21"/>
    <d v="2016-04-06T02:17:21"/>
    <b v="0"/>
    <n v="89"/>
    <b v="1"/>
    <s v="theater/plays"/>
    <n v="110.00000000000001"/>
    <n v="49.438202247191015"/>
    <x v="1"/>
    <s v="plays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08:54:00"/>
    <d v="2014-07-06T15:54:35"/>
    <b v="0"/>
    <n v="125"/>
    <b v="1"/>
    <s v="theater/plays"/>
    <n v="100.08673425918037"/>
    <n v="93.977440000000001"/>
    <x v="1"/>
    <s v="plays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7T19:57:04"/>
    <d v="2016-05-08T19:57:04"/>
    <b v="0"/>
    <n v="18"/>
    <b v="1"/>
    <s v="theater/plays"/>
    <n v="106.19047619047619"/>
    <n v="61.944444444444443"/>
    <x v="1"/>
    <s v="plays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d v="2016-04-10T21:30:00"/>
    <d v="2016-03-02T02:14:53"/>
    <b v="0"/>
    <n v="32"/>
    <b v="1"/>
    <s v="theater/plays"/>
    <n v="125.6"/>
    <n v="78.5"/>
    <x v="1"/>
    <s v="plays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09:03:06"/>
    <d v="2014-12-17T09:03:06"/>
    <b v="0"/>
    <n v="16"/>
    <b v="1"/>
    <s v="theater/plays"/>
    <n v="108"/>
    <n v="33.75"/>
    <x v="1"/>
    <s v="plays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1T20:05:57"/>
    <d v="2016-05-22T20:05:57"/>
    <b v="0"/>
    <n v="38"/>
    <b v="1"/>
    <s v="theater/plays"/>
    <n v="101"/>
    <n v="66.44736842105263"/>
    <x v="1"/>
    <s v="plays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5T22:59:00"/>
    <d v="2014-10-01T21:24:25"/>
    <b v="0"/>
    <n v="15"/>
    <b v="1"/>
    <s v="theater/plays"/>
    <n v="107.4"/>
    <n v="35.799999999999997"/>
    <x v="1"/>
    <s v="plays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1T22:55:00"/>
    <d v="2016-05-30T19:14:56"/>
    <b v="0"/>
    <n v="23"/>
    <b v="1"/>
    <s v="theater/plays"/>
    <n v="101.51515151515152"/>
    <n v="145.65217391304347"/>
    <x v="1"/>
    <s v="plays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3:46:48"/>
    <d v="2016-08-26T03:46:48"/>
    <b v="0"/>
    <n v="49"/>
    <b v="1"/>
    <s v="theater/plays"/>
    <n v="125.89999999999999"/>
    <n v="25.693877551020407"/>
    <x v="1"/>
    <s v="plays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08:59:50"/>
    <d v="2016-05-22T08:59:50"/>
    <b v="0"/>
    <n v="10"/>
    <b v="1"/>
    <s v="theater/plays"/>
    <n v="101.66666666666666"/>
    <n v="152.5"/>
    <x v="1"/>
    <s v="plays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2:51:17"/>
    <d v="2015-03-01T13:51:17"/>
    <b v="0"/>
    <n v="15"/>
    <b v="1"/>
    <s v="theater/plays"/>
    <n v="112.5"/>
    <n v="30"/>
    <x v="1"/>
    <s v="plays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1:08:25"/>
    <d v="2015-02-06T12:08:25"/>
    <b v="0"/>
    <n v="57"/>
    <b v="1"/>
    <s v="theater/plays"/>
    <n v="101.375"/>
    <n v="142.28070175438597"/>
    <x v="1"/>
    <s v="plays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3:59:26"/>
    <d v="2016-04-08T03:59:26"/>
    <b v="0"/>
    <n v="33"/>
    <b v="1"/>
    <s v="theater/plays"/>
    <n v="101.25"/>
    <n v="24.545454545454547"/>
    <x v="1"/>
    <s v="plays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4T20:00:00"/>
    <d v="2014-07-02T08:48:03"/>
    <b v="0"/>
    <n v="9"/>
    <b v="1"/>
    <s v="theater/plays"/>
    <n v="146.38888888888889"/>
    <n v="292.77777777777777"/>
    <x v="1"/>
    <s v="plays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18:00:00"/>
    <d v="2014-07-17T02:45:08"/>
    <b v="0"/>
    <n v="26"/>
    <b v="1"/>
    <s v="theater/plays"/>
    <n v="116.8"/>
    <n v="44.92307692307692"/>
    <x v="1"/>
    <s v="plays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15:17:48"/>
    <d v="2015-03-02T16:17:48"/>
    <b v="0"/>
    <n v="69"/>
    <b v="1"/>
    <s v="theater/plays"/>
    <n v="106.26666666666667"/>
    <n v="23.10144927536232"/>
    <x v="1"/>
    <s v="plays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1:44:46"/>
    <d v="2015-09-01T11:44:46"/>
    <b v="0"/>
    <n v="65"/>
    <b v="1"/>
    <s v="theater/plays"/>
    <n v="104.52"/>
    <n v="80.400000000000006"/>
    <x v="1"/>
    <s v="plays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15:38:50"/>
    <d v="2014-06-19T15:38:50"/>
    <b v="0"/>
    <n v="83"/>
    <b v="1"/>
    <s v="theater/plays"/>
    <n v="100"/>
    <n v="72.289156626506028"/>
    <x v="1"/>
    <s v="plays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1:14:40"/>
    <d v="2015-05-24T11:14:40"/>
    <b v="0"/>
    <n v="111"/>
    <b v="1"/>
    <s v="theater/plays"/>
    <n v="104.57142857142858"/>
    <n v="32.972972972972975"/>
    <x v="1"/>
    <s v="plays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07:30:22"/>
    <d v="2015-06-30T07:30:22"/>
    <b v="0"/>
    <n v="46"/>
    <b v="1"/>
    <s v="theater/plays"/>
    <n v="138.62051149573753"/>
    <n v="116.65217391304348"/>
    <x v="1"/>
    <s v="plays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18:00:00"/>
    <d v="2014-07-07T11:10:46"/>
    <b v="0"/>
    <n v="63"/>
    <b v="1"/>
    <s v="theater/plays"/>
    <n v="100.32000000000001"/>
    <n v="79.61904761904762"/>
    <x v="1"/>
    <s v="plays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3:34:06"/>
    <d v="2016-03-08T04:34:06"/>
    <b v="0"/>
    <n v="9"/>
    <b v="1"/>
    <s v="theater/plays"/>
    <n v="100"/>
    <n v="27.777777777777779"/>
    <x v="1"/>
    <s v="plays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16:00:00"/>
    <d v="2014-09-19T01:46:07"/>
    <b v="0"/>
    <n v="34"/>
    <b v="1"/>
    <s v="theater/plays"/>
    <n v="110.2"/>
    <n v="81.029411764705884"/>
    <x v="1"/>
    <s v="plays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d v="2017-02-24T08:48:00"/>
    <d v="2017-02-03T08:48:00"/>
    <b v="0"/>
    <n v="112"/>
    <b v="1"/>
    <s v="theater/plays"/>
    <n v="102.18"/>
    <n v="136.84821428571428"/>
    <x v="1"/>
    <s v="plays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0:58:38"/>
    <d v="2016-06-28T10:58:38"/>
    <b v="0"/>
    <n v="47"/>
    <b v="1"/>
    <s v="theater/plays"/>
    <n v="104.35000000000001"/>
    <n v="177.61702127659575"/>
    <x v="1"/>
    <s v="plays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18:22:34"/>
    <d v="2016-11-11T18:22:34"/>
    <b v="0"/>
    <n v="38"/>
    <b v="1"/>
    <s v="theater/plays"/>
    <n v="138.16666666666666"/>
    <n v="109.07894736842105"/>
    <x v="1"/>
    <s v="plays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2:00:00"/>
    <d v="2016-05-20T14:10:21"/>
    <b v="0"/>
    <n v="28"/>
    <b v="1"/>
    <s v="theater/plays"/>
    <n v="100"/>
    <n v="119.64285714285714"/>
    <x v="1"/>
    <s v="plays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3-31T23:59:00"/>
    <d v="2015-02-27T02:06:50"/>
    <b v="0"/>
    <n v="78"/>
    <b v="1"/>
    <s v="theater/plays"/>
    <n v="101.66666666666666"/>
    <n v="78.205128205128204"/>
    <x v="1"/>
    <s v="plays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08:18:00"/>
    <d v="2016-03-23T16:59:44"/>
    <b v="0"/>
    <n v="23"/>
    <b v="1"/>
    <s v="theater/plays"/>
    <n v="171.42857142857142"/>
    <n v="52.173913043478258"/>
    <x v="1"/>
    <s v="plays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29T23:48:13"/>
    <d v="2014-07-30T23:48:13"/>
    <b v="0"/>
    <n v="40"/>
    <b v="1"/>
    <s v="theater/plays"/>
    <n v="101.44444444444444"/>
    <n v="114.125"/>
    <x v="1"/>
    <s v="plays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7T19:37:00"/>
    <d v="2015-02-17T21:32:48"/>
    <b v="0"/>
    <n v="13"/>
    <b v="1"/>
    <s v="theater/plays"/>
    <n v="130"/>
    <n v="50"/>
    <x v="1"/>
    <s v="plays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5T19:35:10"/>
    <d v="2015-02-18T19:35:10"/>
    <b v="0"/>
    <n v="18"/>
    <b v="1"/>
    <s v="theater/plays"/>
    <n v="110.00000000000001"/>
    <n v="91.666666666666671"/>
    <x v="1"/>
    <s v="plays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16:00:00"/>
    <d v="2016-04-24T08:14:14"/>
    <b v="0"/>
    <n v="22"/>
    <b v="1"/>
    <s v="theater/plays"/>
    <n v="119.44999999999999"/>
    <n v="108.59090909090909"/>
    <x v="1"/>
    <s v="plays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29T22:59:00"/>
    <d v="2016-04-06T08:24:40"/>
    <b v="0"/>
    <n v="79"/>
    <b v="1"/>
    <s v="theater/plays"/>
    <n v="100.2909090909091"/>
    <n v="69.822784810126578"/>
    <x v="1"/>
    <s v="plays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2:00:00"/>
    <d v="2016-05-22T21:39:32"/>
    <b v="0"/>
    <n v="14"/>
    <b v="1"/>
    <s v="theater/plays"/>
    <n v="153.4"/>
    <n v="109.57142857142857"/>
    <x v="1"/>
    <s v="plays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18:00:00"/>
    <d v="2015-10-25T11:50:11"/>
    <b v="0"/>
    <n v="51"/>
    <b v="1"/>
    <s v="theater/plays"/>
    <n v="104.42857142857143"/>
    <n v="71.666666666666671"/>
    <x v="1"/>
    <s v="plays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06:00:00"/>
    <d v="2014-06-16T04:29:25"/>
    <b v="0"/>
    <n v="54"/>
    <b v="1"/>
    <s v="theater/plays"/>
    <n v="101.1"/>
    <n v="93.611111111111114"/>
    <x v="1"/>
    <s v="plays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18:00:00"/>
    <d v="2016-05-05T18:49:38"/>
    <b v="0"/>
    <n v="70"/>
    <b v="1"/>
    <s v="theater/plays"/>
    <n v="107.52"/>
    <n v="76.8"/>
    <x v="1"/>
    <s v="plays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18:00:00"/>
    <d v="2016-04-19T05:22:30"/>
    <b v="0"/>
    <n v="44"/>
    <b v="1"/>
    <s v="theater/plays"/>
    <n v="315"/>
    <n v="35.795454545454547"/>
    <x v="1"/>
    <s v="plays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8T23:01:00"/>
    <d v="2015-09-23T12:26:46"/>
    <b v="0"/>
    <n v="55"/>
    <b v="1"/>
    <s v="theater/plays"/>
    <n v="101.93333333333334"/>
    <n v="55.6"/>
    <x v="1"/>
    <s v="plays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06:17:00"/>
    <d v="2016-04-29T09:52:07"/>
    <b v="0"/>
    <n v="15"/>
    <b v="1"/>
    <s v="theater/plays"/>
    <n v="126.28571428571429"/>
    <n v="147.33333333333334"/>
    <x v="1"/>
    <s v="plays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4:34:32"/>
    <d v="2016-06-15T14:34:32"/>
    <b v="0"/>
    <n v="27"/>
    <b v="1"/>
    <s v="theater/plays"/>
    <n v="101.4"/>
    <n v="56.333333333333336"/>
    <x v="1"/>
    <s v="plays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05:01:50"/>
    <d v="2014-07-02T05:01:50"/>
    <b v="0"/>
    <n v="21"/>
    <b v="1"/>
    <s v="theater/plays"/>
    <n v="101"/>
    <n v="96.19047619047619"/>
    <x v="1"/>
    <s v="plays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3:27:59"/>
    <d v="2014-10-20T02:27:59"/>
    <b v="0"/>
    <n v="162"/>
    <b v="1"/>
    <s v="theater/plays"/>
    <n v="102.99000000000001"/>
    <n v="63.574074074074076"/>
    <x v="1"/>
    <s v="plays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4T20:22:14"/>
    <d v="2017-01-10T20:22:14"/>
    <b v="0"/>
    <n v="23"/>
    <b v="1"/>
    <s v="theater/plays"/>
    <n v="106.25"/>
    <n v="184.78260869565219"/>
    <x v="1"/>
    <s v="plays"/>
    <x v="1"/>
    <x v="1"/>
  </r>
  <r>
    <n v="3360"/>
    <s v="Pretty Butch"/>
    <s v="World Premiere, an M1 Singapore Fringe Festival 2017 commission."/>
    <n v="9000"/>
    <n v="9124"/>
    <x v="0"/>
    <s v="SG"/>
    <s v="SGD"/>
    <d v="2016-12-14T10:59:00"/>
    <d v="2016-11-22T20:59:03"/>
    <b v="0"/>
    <n v="72"/>
    <b v="1"/>
    <s v="theater/plays"/>
    <n v="101.37777777777779"/>
    <n v="126.72222222222223"/>
    <x v="1"/>
    <s v="plays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0:59:00"/>
    <d v="2014-08-14T19:36:30"/>
    <b v="0"/>
    <n v="68"/>
    <b v="1"/>
    <s v="theater/plays"/>
    <n v="113.46000000000001"/>
    <n v="83.42647058823529"/>
    <x v="1"/>
    <s v="plays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6T23:55:00"/>
    <d v="2015-02-20T21:11:57"/>
    <b v="0"/>
    <n v="20"/>
    <b v="1"/>
    <s v="theater/plays"/>
    <n v="218.00000000000003"/>
    <n v="54.5"/>
    <x v="1"/>
    <s v="plays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1:00:00"/>
    <d v="2014-07-31T13:30:45"/>
    <b v="0"/>
    <n v="26"/>
    <b v="1"/>
    <s v="theater/plays"/>
    <n v="101.41935483870968"/>
    <n v="302.30769230769232"/>
    <x v="1"/>
    <s v="plays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16:00:00"/>
    <d v="2016-02-22T18:27:29"/>
    <b v="0"/>
    <n v="72"/>
    <b v="1"/>
    <s v="theater/plays"/>
    <n v="105.93333333333332"/>
    <n v="44.138888888888886"/>
    <x v="1"/>
    <s v="plays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2T21:26:32"/>
    <d v="2015-11-12T21:26:32"/>
    <b v="0"/>
    <n v="3"/>
    <b v="1"/>
    <s v="theater/plays"/>
    <n v="104"/>
    <n v="866.66666666666663"/>
    <x v="1"/>
    <s v="plays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2T20:37:17"/>
    <d v="2015-04-12T20:37:17"/>
    <b v="0"/>
    <n v="18"/>
    <b v="1"/>
    <s v="theater/plays"/>
    <n v="221"/>
    <n v="61.388888888888886"/>
    <x v="1"/>
    <s v="plays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17:24:54"/>
    <d v="2015-07-07T17:24:54"/>
    <b v="0"/>
    <n v="30"/>
    <b v="1"/>
    <s v="theater/plays"/>
    <n v="118.66666666666667"/>
    <n v="29.666666666666668"/>
    <x v="1"/>
    <s v="plays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0:00:00"/>
    <d v="2014-11-25T23:47:39"/>
    <b v="0"/>
    <n v="23"/>
    <b v="1"/>
    <s v="theater/plays"/>
    <n v="104.60000000000001"/>
    <n v="45.478260869565219"/>
    <x v="1"/>
    <s v="plays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4T19:59:40"/>
    <d v="2016-11-15T19:59:40"/>
    <b v="0"/>
    <n v="54"/>
    <b v="1"/>
    <s v="theater/plays"/>
    <n v="103.89999999999999"/>
    <n v="96.203703703703709"/>
    <x v="1"/>
    <s v="plays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3:00:00"/>
    <d v="2016-11-16T03:01:25"/>
    <b v="0"/>
    <n v="26"/>
    <b v="1"/>
    <s v="theater/plays"/>
    <n v="117.73333333333333"/>
    <n v="67.92307692307692"/>
    <x v="1"/>
    <s v="plays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15:59:25"/>
    <d v="2015-11-04T15:59:25"/>
    <b v="0"/>
    <n v="9"/>
    <b v="1"/>
    <s v="theater/plays"/>
    <n v="138.5"/>
    <n v="30.777777777777779"/>
    <x v="1"/>
    <s v="plays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4T23:59:00"/>
    <d v="2014-08-04T08:09:16"/>
    <b v="0"/>
    <n v="27"/>
    <b v="1"/>
    <s v="theater/plays"/>
    <n v="103.49999999999999"/>
    <n v="38.333333333333336"/>
    <x v="1"/>
    <s v="plays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1:00:00"/>
    <d v="2015-06-24T15:30:40"/>
    <b v="0"/>
    <n v="30"/>
    <b v="1"/>
    <s v="theater/plays"/>
    <n v="100.25"/>
    <n v="66.833333333333329"/>
    <x v="1"/>
    <s v="plays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2:33:36"/>
    <d v="2015-09-28T12:33:36"/>
    <b v="0"/>
    <n v="52"/>
    <b v="1"/>
    <s v="theater/plays"/>
    <n v="106.57142857142856"/>
    <n v="71.730769230769226"/>
    <x v="1"/>
    <s v="plays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09:39:33"/>
    <d v="2014-05-06T09:39:33"/>
    <b v="0"/>
    <n v="17"/>
    <b v="1"/>
    <s v="theater/plays"/>
    <n v="100"/>
    <n v="176.47058823529412"/>
    <x v="1"/>
    <s v="plays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0:49:54"/>
    <d v="2015-02-24T11:49:54"/>
    <b v="0"/>
    <n v="19"/>
    <b v="1"/>
    <s v="theater/plays"/>
    <n v="100.01249999999999"/>
    <n v="421.10526315789474"/>
    <x v="1"/>
    <s v="plays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1:56:00"/>
    <d v="2015-02-18T12:34:59"/>
    <b v="0"/>
    <n v="77"/>
    <b v="1"/>
    <s v="theater/plays"/>
    <n v="101.05"/>
    <n v="104.98701298701299"/>
    <x v="1"/>
    <s v="plays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08:08:00"/>
    <d v="2014-08-07T03:31:46"/>
    <b v="0"/>
    <n v="21"/>
    <b v="1"/>
    <s v="theater/plays"/>
    <n v="107.63636363636364"/>
    <n v="28.19047619047619"/>
    <x v="1"/>
    <s v="plays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18:00:00"/>
    <d v="2015-08-09T07:20:00"/>
    <b v="0"/>
    <n v="38"/>
    <b v="1"/>
    <s v="theater/plays"/>
    <n v="103.64999999999999"/>
    <n v="54.55263157894737"/>
    <x v="1"/>
    <s v="plays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18:52:58"/>
    <d v="2014-10-25T17:52:58"/>
    <b v="0"/>
    <n v="28"/>
    <b v="1"/>
    <s v="theater/plays"/>
    <n v="104.43333333333334"/>
    <n v="111.89285714285714"/>
    <x v="1"/>
    <s v="plays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0T22:26:23"/>
    <d v="2015-02-08T23:26:23"/>
    <b v="0"/>
    <n v="48"/>
    <b v="1"/>
    <s v="theater/plays"/>
    <n v="102.25"/>
    <n v="85.208333333333329"/>
    <x v="1"/>
    <s v="plays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17:59:00"/>
    <d v="2016-07-08T05:20:56"/>
    <b v="0"/>
    <n v="46"/>
    <b v="1"/>
    <s v="theater/plays"/>
    <n v="100.74285714285713"/>
    <n v="76.652173913043484"/>
    <x v="1"/>
    <s v="plays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3:47:00"/>
    <d v="2016-06-03T13:47:00"/>
    <b v="0"/>
    <n v="30"/>
    <b v="1"/>
    <s v="theater/plays"/>
    <n v="111.71428571428572"/>
    <n v="65.166666666666671"/>
    <x v="1"/>
    <s v="plays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0T22:00:00"/>
    <d v="2015-10-14T21:06:08"/>
    <b v="0"/>
    <n v="64"/>
    <b v="1"/>
    <s v="theater/plays"/>
    <n v="100.01100000000001"/>
    <n v="93.760312499999998"/>
    <x v="1"/>
    <s v="plays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15:49:12"/>
    <d v="2014-11-10T15:49:12"/>
    <b v="0"/>
    <n v="15"/>
    <b v="1"/>
    <s v="theater/plays"/>
    <n v="100"/>
    <n v="133.33333333333334"/>
    <x v="1"/>
    <s v="plays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0:28:26"/>
    <d v="2014-11-03T10:28:26"/>
    <b v="0"/>
    <n v="41"/>
    <b v="1"/>
    <s v="theater/plays"/>
    <n v="105"/>
    <n v="51.219512195121951"/>
    <x v="1"/>
    <s v="plays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3:18:08"/>
    <d v="2014-11-04T13:18:08"/>
    <b v="0"/>
    <n v="35"/>
    <b v="1"/>
    <s v="theater/plays"/>
    <n v="116.86666666666667"/>
    <n v="100.17142857142858"/>
    <x v="1"/>
    <s v="plays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06:04:01"/>
    <d v="2015-05-19T06:04:01"/>
    <b v="0"/>
    <n v="45"/>
    <b v="1"/>
    <s v="theater/plays"/>
    <n v="103.8"/>
    <n v="34.6"/>
    <x v="1"/>
    <s v="plays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08:31:22"/>
    <d v="2016-05-04T08:31:22"/>
    <b v="0"/>
    <n v="62"/>
    <b v="1"/>
    <s v="theater/plays"/>
    <n v="114.5"/>
    <n v="184.67741935483872"/>
    <x v="1"/>
    <s v="plays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3:35:45"/>
    <d v="2014-06-25T13:35:45"/>
    <b v="0"/>
    <n v="22"/>
    <b v="1"/>
    <s v="theater/plays"/>
    <n v="102.4"/>
    <n v="69.818181818181813"/>
    <x v="1"/>
    <s v="plays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17:28:00"/>
    <d v="2014-07-10T08:05:48"/>
    <b v="0"/>
    <n v="18"/>
    <b v="1"/>
    <s v="theater/plays"/>
    <n v="223"/>
    <n v="61.944444444444443"/>
    <x v="1"/>
    <s v="plays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15:17:35"/>
    <d v="2016-03-17T15:17:35"/>
    <b v="0"/>
    <n v="12"/>
    <b v="1"/>
    <s v="theater/plays"/>
    <n v="100"/>
    <n v="41.666666666666664"/>
    <x v="1"/>
    <s v="plays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5T19:46:00"/>
    <d v="2014-10-11T17:07:10"/>
    <b v="0"/>
    <n v="44"/>
    <b v="1"/>
    <s v="theater/plays"/>
    <n v="105.80000000000001"/>
    <n v="36.06818181818182"/>
    <x v="1"/>
    <s v="plays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09:17:25"/>
    <d v="2014-06-27T09:17:25"/>
    <b v="0"/>
    <n v="27"/>
    <b v="1"/>
    <s v="theater/plays"/>
    <n v="142.36363636363635"/>
    <n v="29"/>
    <x v="1"/>
    <s v="plays"/>
    <x v="3"/>
    <x v="0"/>
  </r>
  <r>
    <n v="3395"/>
    <s v="MIRAMAR"/>
    <s v="Miramar is a a darkly funny play exploring what it is we call â€˜homeâ€™."/>
    <n v="500"/>
    <n v="920"/>
    <x v="0"/>
    <s v="GB"/>
    <s v="GBP"/>
    <d v="2015-05-30T13:10:00"/>
    <d v="2015-05-16T12:05:44"/>
    <b v="0"/>
    <n v="38"/>
    <b v="1"/>
    <s v="theater/plays"/>
    <n v="184"/>
    <n v="24.210526315789473"/>
    <x v="1"/>
    <s v="plays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5-31T22:59:00"/>
    <d v="2014-05-05T05:43:09"/>
    <b v="0"/>
    <n v="28"/>
    <b v="1"/>
    <s v="theater/plays"/>
    <n v="104.33333333333333"/>
    <n v="55.892857142857146"/>
    <x v="1"/>
    <s v="plays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17:00:00"/>
    <d v="2016-01-09T06:28:49"/>
    <b v="0"/>
    <n v="24"/>
    <b v="1"/>
    <s v="theater/plays"/>
    <n v="112.00000000000001"/>
    <n v="11.666666666666666"/>
    <x v="1"/>
    <s v="plays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2:00:00"/>
    <d v="2014-10-29T13:02:56"/>
    <b v="0"/>
    <n v="65"/>
    <b v="1"/>
    <s v="theater/plays"/>
    <n v="111.07499999999999"/>
    <n v="68.353846153846149"/>
    <x v="1"/>
    <s v="plays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17:05:25"/>
    <d v="2015-01-22T17:05:25"/>
    <b v="0"/>
    <n v="46"/>
    <b v="1"/>
    <s v="theater/plays"/>
    <n v="103.75000000000001"/>
    <n v="27.065217391304348"/>
    <x v="1"/>
    <s v="plays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17:53:34"/>
    <d v="2014-07-14T17:53:34"/>
    <b v="0"/>
    <n v="85"/>
    <b v="1"/>
    <s v="theater/plays"/>
    <n v="100.41"/>
    <n v="118.12941176470588"/>
    <x v="1"/>
    <s v="plays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2:22:26"/>
    <d v="2015-07-08T12:22:26"/>
    <b v="0"/>
    <n v="66"/>
    <b v="1"/>
    <s v="theater/plays"/>
    <n v="101.86206896551724"/>
    <n v="44.757575757575758"/>
    <x v="1"/>
    <s v="plays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1T21:31:00"/>
    <d v="2015-10-13T09:50:43"/>
    <b v="0"/>
    <n v="165"/>
    <b v="1"/>
    <s v="theater/plays"/>
    <n v="109.76666666666665"/>
    <n v="99.787878787878782"/>
    <x v="1"/>
    <s v="plays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06:05:24"/>
    <d v="2015-05-26T06:05:24"/>
    <b v="0"/>
    <n v="17"/>
    <b v="1"/>
    <s v="theater/plays"/>
    <n v="100"/>
    <n v="117.64705882352941"/>
    <x v="1"/>
    <s v="plays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07:05:02"/>
    <d v="2015-05-28T07:05:02"/>
    <b v="0"/>
    <n v="3"/>
    <b v="1"/>
    <s v="theater/plays"/>
    <n v="122"/>
    <n v="203.33333333333334"/>
    <x v="1"/>
    <s v="plays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18:59:00"/>
    <d v="2016-02-09T19:24:46"/>
    <b v="0"/>
    <n v="17"/>
    <b v="1"/>
    <s v="theater/plays"/>
    <n v="137.57142857142856"/>
    <n v="28.323529411764707"/>
    <x v="1"/>
    <s v="plays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06:49:36"/>
    <d v="2014-06-01T06:49:36"/>
    <b v="0"/>
    <n v="91"/>
    <b v="1"/>
    <s v="theater/plays"/>
    <n v="100.31000000000002"/>
    <n v="110.23076923076923"/>
    <x v="1"/>
    <s v="plays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05:08:09"/>
    <d v="2014-06-06T05:08:09"/>
    <b v="0"/>
    <n v="67"/>
    <b v="1"/>
    <s v="theater/plays"/>
    <n v="107.1"/>
    <n v="31.970149253731343"/>
    <x v="1"/>
    <s v="plays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18:48:24"/>
    <d v="2014-06-18T18:48:24"/>
    <b v="0"/>
    <n v="18"/>
    <b v="1"/>
    <s v="theater/plays"/>
    <n v="211"/>
    <n v="58.611111111111114"/>
    <x v="1"/>
    <s v="plays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15:58:00"/>
    <d v="2016-06-23T14:32:38"/>
    <b v="0"/>
    <n v="21"/>
    <b v="1"/>
    <s v="theater/plays"/>
    <n v="123.6"/>
    <n v="29.428571428571427"/>
    <x v="1"/>
    <s v="plays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2:00:00"/>
    <d v="2016-05-09T19:59:50"/>
    <b v="0"/>
    <n v="40"/>
    <b v="1"/>
    <s v="theater/plays"/>
    <n v="108.5"/>
    <n v="81.375"/>
    <x v="1"/>
    <s v="plays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7T19:32:52"/>
    <d v="2015-09-17T19:32:52"/>
    <b v="0"/>
    <n v="78"/>
    <b v="1"/>
    <s v="theater/plays"/>
    <n v="103.56666666666668"/>
    <n v="199.16666666666666"/>
    <x v="1"/>
    <s v="plays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18:01:02"/>
    <d v="2014-08-28T18:01:02"/>
    <b v="0"/>
    <n v="26"/>
    <b v="1"/>
    <s v="theater/plays"/>
    <n v="100"/>
    <n v="115.38461538461539"/>
    <x v="1"/>
    <s v="plays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7T23:59:00"/>
    <d v="2015-02-18T12:35:38"/>
    <b v="0"/>
    <n v="14"/>
    <b v="1"/>
    <s v="theater/plays"/>
    <n v="130"/>
    <n v="46.428571428571431"/>
    <x v="1"/>
    <s v="plays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2:59:00"/>
    <d v="2016-11-01T14:58:45"/>
    <b v="0"/>
    <n v="44"/>
    <b v="1"/>
    <s v="theater/plays"/>
    <n v="103.49999999999999"/>
    <n v="70.568181818181813"/>
    <x v="1"/>
    <s v="plays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18:30:00"/>
    <d v="2016-04-06T22:27:36"/>
    <b v="0"/>
    <n v="9"/>
    <b v="1"/>
    <s v="theater/plays"/>
    <n v="100"/>
    <n v="22.222222222222221"/>
    <x v="1"/>
    <s v="plays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3:30:00"/>
    <d v="2015-03-26T04:54:05"/>
    <b v="0"/>
    <n v="30"/>
    <b v="1"/>
    <s v="theater/plays"/>
    <n v="119.6"/>
    <n v="159.46666666666667"/>
    <x v="1"/>
    <s v="plays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5T19:43:00"/>
    <d v="2014-09-12T16:55:48"/>
    <b v="0"/>
    <n v="45"/>
    <b v="1"/>
    <s v="theater/plays"/>
    <n v="100.00058823529412"/>
    <n v="37.777999999999999"/>
    <x v="1"/>
    <s v="plays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15:01:47"/>
    <d v="2014-04-23T15:01:47"/>
    <b v="0"/>
    <n v="56"/>
    <b v="1"/>
    <s v="theater/plays"/>
    <n v="100.875"/>
    <n v="72.053571428571431"/>
    <x v="1"/>
    <s v="plays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16:30:00"/>
    <d v="2016-03-19T14:43:05"/>
    <b v="0"/>
    <n v="46"/>
    <b v="1"/>
    <s v="theater/plays"/>
    <n v="106.54545454545455"/>
    <n v="63.695652173913047"/>
    <x v="1"/>
    <s v="plays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3T19:00:00"/>
    <d v="2016-02-04T21:10:02"/>
    <b v="0"/>
    <n v="34"/>
    <b v="1"/>
    <s v="theater/plays"/>
    <n v="138"/>
    <n v="28.411764705882351"/>
    <x v="1"/>
    <s v="plays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3:59:23"/>
    <d v="2015-02-02T13:59:23"/>
    <b v="0"/>
    <n v="98"/>
    <b v="1"/>
    <s v="theater/plays"/>
    <n v="101.15"/>
    <n v="103.21428571428571"/>
    <x v="1"/>
    <s v="plays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3T19:00:00"/>
    <d v="2015-11-15T08:29:36"/>
    <b v="0"/>
    <n v="46"/>
    <b v="1"/>
    <s v="theater/plays"/>
    <n v="109.1"/>
    <n v="71.152173913043484"/>
    <x v="1"/>
    <s v="plays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16:52:21"/>
    <d v="2015-03-25T16:52:21"/>
    <b v="0"/>
    <n v="10"/>
    <b v="1"/>
    <s v="theater/plays"/>
    <n v="140"/>
    <n v="35"/>
    <x v="1"/>
    <s v="plays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1:59:00"/>
    <d v="2015-01-14T11:14:44"/>
    <b v="0"/>
    <n v="76"/>
    <b v="1"/>
    <s v="theater/plays"/>
    <n v="103.58333333333334"/>
    <n v="81.776315789473685"/>
    <x v="1"/>
    <s v="plays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09:48:56"/>
    <d v="2014-09-02T09:48:56"/>
    <b v="0"/>
    <n v="104"/>
    <b v="1"/>
    <s v="theater/plays"/>
    <n v="102.97033333333331"/>
    <n v="297.02980769230766"/>
    <x v="1"/>
    <s v="plays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0T21:00:00"/>
    <d v="2014-09-01T20:21:43"/>
    <b v="0"/>
    <n v="87"/>
    <b v="1"/>
    <s v="theater/plays"/>
    <n v="108.13333333333333"/>
    <n v="46.609195402298852"/>
    <x v="1"/>
    <s v="plays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0:29:12"/>
    <d v="2014-06-02T10:29:12"/>
    <b v="0"/>
    <n v="29"/>
    <b v="1"/>
    <s v="theater/plays"/>
    <n v="100"/>
    <n v="51.724137931034484"/>
    <x v="1"/>
    <s v="plays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2:00:00"/>
    <d v="2015-02-03T12:17:27"/>
    <b v="0"/>
    <n v="51"/>
    <b v="1"/>
    <s v="theater/plays"/>
    <n v="102.75000000000001"/>
    <n v="40.294117647058826"/>
    <x v="1"/>
    <s v="plays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1T19:31:01"/>
    <d v="2016-10-18T19:31:01"/>
    <b v="0"/>
    <n v="12"/>
    <b v="1"/>
    <s v="theater/plays"/>
    <n v="130"/>
    <n v="16.25"/>
    <x v="1"/>
    <s v="plays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17:41:41"/>
    <d v="2014-06-30T17:41:41"/>
    <b v="0"/>
    <n v="72"/>
    <b v="1"/>
    <s v="theater/plays"/>
    <n v="108.54949999999999"/>
    <n v="30.152638888888887"/>
    <x v="1"/>
    <s v="plays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2:32:33"/>
    <d v="2014-07-19T12:32:33"/>
    <b v="0"/>
    <n v="21"/>
    <b v="1"/>
    <s v="theater/plays"/>
    <n v="100"/>
    <n v="95.238095238095241"/>
    <x v="1"/>
    <s v="plays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17:00:00"/>
    <d v="2016-01-11T08:56:54"/>
    <b v="0"/>
    <n v="42"/>
    <b v="1"/>
    <s v="theater/plays"/>
    <n v="109.65"/>
    <n v="52.214285714285715"/>
    <x v="1"/>
    <s v="plays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d v="2014-06-16T22:00:00"/>
    <d v="2014-05-16T20:30:55"/>
    <b v="0"/>
    <n v="71"/>
    <b v="1"/>
    <s v="theater/plays"/>
    <n v="100.26315789473684"/>
    <n v="134.1549295774648"/>
    <x v="1"/>
    <s v="plays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4:07:49"/>
    <d v="2014-06-10T04:07:49"/>
    <b v="0"/>
    <n v="168"/>
    <b v="1"/>
    <s v="theater/plays"/>
    <n v="105.55000000000001"/>
    <n v="62.827380952380949"/>
    <x v="1"/>
    <s v="plays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6T22:00:00"/>
    <d v="2016-07-21T09:48:13"/>
    <b v="0"/>
    <n v="19"/>
    <b v="1"/>
    <s v="theater/plays"/>
    <n v="112.00000000000001"/>
    <n v="58.94736842105263"/>
    <x v="1"/>
    <s v="plays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1:28:00"/>
    <d v="2014-07-31T07:59:53"/>
    <b v="0"/>
    <n v="37"/>
    <b v="1"/>
    <s v="theater/plays"/>
    <n v="105.89999999999999"/>
    <n v="143.1081081081081"/>
    <x v="1"/>
    <s v="plays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2:03:40"/>
    <d v="2015-07-20T12:03:40"/>
    <b v="0"/>
    <n v="36"/>
    <b v="1"/>
    <s v="theater/plays"/>
    <n v="101"/>
    <n v="84.166666666666671"/>
    <x v="1"/>
    <s v="plays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16:00:00"/>
    <d v="2015-04-06T17:16:07"/>
    <b v="0"/>
    <n v="14"/>
    <b v="1"/>
    <s v="theater/plays"/>
    <n v="104.2"/>
    <n v="186.07142857142858"/>
    <x v="1"/>
    <s v="plays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8T23:59:00"/>
    <d v="2016-01-05T16:52:10"/>
    <b v="0"/>
    <n v="18"/>
    <b v="1"/>
    <s v="theater/plays"/>
    <n v="134.67833333333334"/>
    <n v="89.785555555555561"/>
    <x v="1"/>
    <s v="plays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1:15:00"/>
    <d v="2014-06-18T21:57:08"/>
    <b v="0"/>
    <n v="82"/>
    <b v="1"/>
    <s v="theater/plays"/>
    <n v="105.2184"/>
    <n v="64.157560975609755"/>
    <x v="1"/>
    <s v="plays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15:17:00"/>
    <d v="2015-10-17T05:18:41"/>
    <b v="0"/>
    <n v="43"/>
    <b v="1"/>
    <s v="theater/plays"/>
    <n v="102.60000000000001"/>
    <n v="59.651162790697676"/>
    <x v="1"/>
    <s v="plays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15:11:12"/>
    <d v="2015-04-30T15:11:12"/>
    <b v="0"/>
    <n v="8"/>
    <b v="1"/>
    <s v="theater/plays"/>
    <n v="100"/>
    <n v="31.25"/>
    <x v="1"/>
    <s v="plays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07:35:46"/>
    <d v="2014-08-10T07:35:46"/>
    <b v="0"/>
    <n v="45"/>
    <b v="1"/>
    <s v="theater/plays"/>
    <n v="185.5"/>
    <n v="41.222222222222221"/>
    <x v="1"/>
    <s v="plays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08:59:00"/>
    <d v="2016-05-31T01:59:46"/>
    <b v="0"/>
    <n v="20"/>
    <b v="1"/>
    <s v="theater/plays"/>
    <n v="289"/>
    <n v="43.35"/>
    <x v="1"/>
    <s v="plays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07:43:56"/>
    <d v="2015-09-25T07:43:56"/>
    <b v="0"/>
    <n v="31"/>
    <b v="1"/>
    <s v="theater/plays"/>
    <n v="100"/>
    <n v="64.516129032258064"/>
    <x v="1"/>
    <s v="plays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07:20:00"/>
    <d v="2015-01-12T14:58:45"/>
    <b v="0"/>
    <n v="25"/>
    <b v="1"/>
    <s v="theater/plays"/>
    <n v="108.2"/>
    <n v="43.28"/>
    <x v="1"/>
    <s v="plays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d v="2016-03-18T15:20:12"/>
    <d v="2016-02-02T16:20:12"/>
    <b v="0"/>
    <n v="14"/>
    <b v="1"/>
    <s v="theater/plays"/>
    <n v="107.80000000000001"/>
    <n v="77"/>
    <x v="1"/>
    <s v="plays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6T21:51:29"/>
    <d v="2014-11-16T21:51:29"/>
    <b v="0"/>
    <n v="45"/>
    <b v="1"/>
    <s v="theater/plays"/>
    <n v="109.76190476190477"/>
    <n v="51.222222222222221"/>
    <x v="1"/>
    <s v="plays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8T23:00:00"/>
    <d v="2016-06-10T20:15:38"/>
    <b v="0"/>
    <n v="20"/>
    <b v="1"/>
    <s v="theater/plays"/>
    <n v="170.625"/>
    <n v="68.25"/>
    <x v="1"/>
    <s v="plays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0:54:31"/>
    <d v="2015-02-01T11:54:31"/>
    <b v="0"/>
    <n v="39"/>
    <b v="1"/>
    <s v="theater/plays"/>
    <n v="152"/>
    <n v="19.487179487179485"/>
    <x v="1"/>
    <s v="plays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2:22:07"/>
    <d v="2015-03-25T12:22:07"/>
    <b v="0"/>
    <n v="16"/>
    <b v="1"/>
    <s v="theater/plays"/>
    <n v="101.23076923076924"/>
    <n v="41.125"/>
    <x v="1"/>
    <s v="plays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2T22:59:00"/>
    <d v="2014-06-30T10:20:26"/>
    <b v="0"/>
    <n v="37"/>
    <b v="1"/>
    <s v="theater/plays"/>
    <n v="153.19999999999999"/>
    <n v="41.405405405405403"/>
    <x v="1"/>
    <s v="plays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18:29:16"/>
    <d v="2016-06-14T18:29:16"/>
    <b v="0"/>
    <n v="14"/>
    <b v="1"/>
    <s v="theater/plays"/>
    <n v="128.33333333333334"/>
    <n v="27.5"/>
    <x v="1"/>
    <s v="plays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1:45:59"/>
    <d v="2014-07-01T11:45:59"/>
    <b v="0"/>
    <n v="21"/>
    <b v="1"/>
    <s v="theater/plays"/>
    <n v="100.71428571428571"/>
    <n v="33.571428571428569"/>
    <x v="1"/>
    <s v="plays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3:00:27"/>
    <d v="2016-09-13T13:00:27"/>
    <b v="0"/>
    <n v="69"/>
    <b v="1"/>
    <s v="theater/plays"/>
    <n v="100.64999999999999"/>
    <n v="145.86956521739131"/>
    <x v="1"/>
    <s v="plays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1:59:00"/>
    <d v="2014-06-30T23:56:07"/>
    <b v="0"/>
    <n v="16"/>
    <b v="1"/>
    <s v="theater/plays"/>
    <n v="191.3"/>
    <n v="358.6875"/>
    <x v="1"/>
    <s v="plays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0:59:00"/>
    <d v="2015-01-12T11:57:37"/>
    <b v="0"/>
    <n v="55"/>
    <b v="1"/>
    <s v="theater/plays"/>
    <n v="140.19999999999999"/>
    <n v="50.981818181818184"/>
    <x v="1"/>
    <s v="plays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2T23:27:00"/>
    <d v="2015-01-06T23:51:43"/>
    <b v="0"/>
    <n v="27"/>
    <b v="1"/>
    <s v="theater/plays"/>
    <n v="124.33537832310839"/>
    <n v="45.037037037037038"/>
    <x v="1"/>
    <s v="plays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06:31:00"/>
    <d v="2016-04-20T06:31:00"/>
    <b v="0"/>
    <n v="36"/>
    <b v="1"/>
    <s v="theater/plays"/>
    <n v="126.2"/>
    <n v="17.527777777777779"/>
    <x v="1"/>
    <s v="plays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07:39:12"/>
    <d v="2014-08-01T07:39:12"/>
    <b v="0"/>
    <n v="19"/>
    <b v="1"/>
    <s v="theater/plays"/>
    <n v="190"/>
    <n v="50"/>
    <x v="1"/>
    <s v="plays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8T22:00:00"/>
    <d v="2016-09-30T10:11:19"/>
    <b v="0"/>
    <n v="12"/>
    <b v="1"/>
    <s v="theater/plays"/>
    <n v="139"/>
    <n v="57.916666666666664"/>
    <x v="1"/>
    <s v="plays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3:00:00"/>
    <d v="2015-06-24T16:33:48"/>
    <b v="0"/>
    <n v="17"/>
    <b v="1"/>
    <s v="theater/plays"/>
    <n v="202"/>
    <n v="29.705882352941178"/>
    <x v="1"/>
    <s v="plays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0T22:59:00"/>
    <d v="2016-08-30T17:03:05"/>
    <b v="0"/>
    <n v="114"/>
    <b v="1"/>
    <s v="theater/plays"/>
    <n v="103.38000000000001"/>
    <n v="90.684210526315795"/>
    <x v="1"/>
    <s v="plays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2T22:07:17"/>
    <d v="2016-07-23T22:07:17"/>
    <b v="0"/>
    <n v="93"/>
    <b v="1"/>
    <s v="theater/plays"/>
    <n v="102.3236"/>
    <n v="55.012688172043013"/>
    <x v="1"/>
    <s v="plays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1:00:00"/>
    <d v="2015-07-15T10:01:12"/>
    <b v="0"/>
    <n v="36"/>
    <b v="1"/>
    <s v="theater/plays"/>
    <n v="103"/>
    <n v="57.222222222222221"/>
    <x v="1"/>
    <s v="plays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18:27:30"/>
    <d v="2016-02-19T19:27:30"/>
    <b v="0"/>
    <n v="61"/>
    <b v="1"/>
    <s v="theater/plays"/>
    <n v="127.14285714285714"/>
    <n v="72.950819672131146"/>
    <x v="1"/>
    <s v="plays"/>
    <x v="2"/>
    <x v="2"/>
  </r>
  <r>
    <n v="3467"/>
    <s v="Venus in Fur, Los Angeles."/>
    <s v="Venus in Fur, By David Ives."/>
    <n v="3000"/>
    <n v="3030"/>
    <x v="0"/>
    <s v="US"/>
    <s v="USD"/>
    <d v="2015-03-20T10:07:12"/>
    <d v="2015-02-18T11:07:12"/>
    <b v="0"/>
    <n v="47"/>
    <b v="1"/>
    <s v="theater/plays"/>
    <n v="101"/>
    <n v="64.468085106382972"/>
    <x v="1"/>
    <s v="plays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0T22:00:00"/>
    <d v="2016-08-23T13:22:09"/>
    <b v="0"/>
    <n v="17"/>
    <b v="1"/>
    <s v="theater/plays"/>
    <n v="121.78"/>
    <n v="716.35294117647061"/>
    <x v="1"/>
    <s v="plays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0:24:05"/>
    <d v="2016-03-29T10:24:05"/>
    <b v="0"/>
    <n v="63"/>
    <b v="1"/>
    <s v="theater/plays"/>
    <n v="113.39285714285714"/>
    <n v="50.396825396825399"/>
    <x v="1"/>
    <s v="plays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d v="2016-07-15T16:38:00"/>
    <d v="2016-06-07T19:31:42"/>
    <b v="0"/>
    <n v="9"/>
    <b v="1"/>
    <s v="theater/plays"/>
    <n v="150"/>
    <n v="41.666666666666664"/>
    <x v="1"/>
    <s v="plays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15:00:00"/>
    <d v="2014-07-21T14:41:30"/>
    <b v="0"/>
    <n v="30"/>
    <b v="1"/>
    <s v="theater/plays"/>
    <n v="214.6"/>
    <n v="35.766666666666666"/>
    <x v="1"/>
    <s v="plays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0:59:00"/>
    <d v="2014-10-15T23:05:31"/>
    <b v="0"/>
    <n v="23"/>
    <b v="1"/>
    <s v="theater/plays"/>
    <n v="102.05"/>
    <n v="88.739130434782609"/>
    <x v="1"/>
    <s v="plays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15:27:00"/>
    <d v="2015-02-27T15:01:36"/>
    <b v="0"/>
    <n v="33"/>
    <b v="1"/>
    <s v="theater/plays"/>
    <n v="100"/>
    <n v="148.4848484848485"/>
    <x v="1"/>
    <s v="plays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07:02:11"/>
    <d v="2016-06-20T07:02:11"/>
    <b v="0"/>
    <n v="39"/>
    <b v="1"/>
    <s v="theater/plays"/>
    <n v="101"/>
    <n v="51.794871794871796"/>
    <x v="1"/>
    <s v="plays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2T19:00:00"/>
    <d v="2014-10-06T16:08:24"/>
    <b v="0"/>
    <n v="17"/>
    <b v="1"/>
    <s v="theater/plays"/>
    <n v="113.33333333333333"/>
    <n v="20"/>
    <x v="1"/>
    <s v="plays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6T22:00:00"/>
    <d v="2014-10-09T01:43:10"/>
    <b v="0"/>
    <n v="6"/>
    <b v="1"/>
    <s v="theater/plays"/>
    <n v="104"/>
    <n v="52"/>
    <x v="1"/>
    <s v="plays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6T22:00:00"/>
    <d v="2015-05-04T12:40:43"/>
    <b v="0"/>
    <n v="39"/>
    <b v="1"/>
    <s v="theater/plays"/>
    <n v="115.33333333333333"/>
    <n v="53.230769230769234"/>
    <x v="1"/>
    <s v="plays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16:00:00"/>
    <d v="2015-02-18T17:00:22"/>
    <b v="0"/>
    <n v="57"/>
    <b v="1"/>
    <s v="theater/plays"/>
    <n v="112.85000000000001"/>
    <n v="39.596491228070178"/>
    <x v="1"/>
    <s v="plays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15:31:20"/>
    <d v="2014-05-22T15:31:20"/>
    <b v="0"/>
    <n v="56"/>
    <b v="1"/>
    <s v="theater/plays"/>
    <n v="127.86666666666666"/>
    <n v="34.25"/>
    <x v="1"/>
    <s v="plays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16:00:00"/>
    <d v="2015-06-16T02:37:07"/>
    <b v="0"/>
    <n v="13"/>
    <b v="1"/>
    <s v="theater/plays"/>
    <n v="142.66666666666669"/>
    <n v="164.61538461538461"/>
    <x v="1"/>
    <s v="plays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0:56:28"/>
    <d v="2014-12-16T00:56:28"/>
    <b v="0"/>
    <n v="95"/>
    <b v="1"/>
    <s v="theater/plays"/>
    <n v="118.8"/>
    <n v="125.05263157894737"/>
    <x v="1"/>
    <s v="plays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3:31:06"/>
    <d v="2014-06-06T13:31:06"/>
    <b v="0"/>
    <n v="80"/>
    <b v="1"/>
    <s v="theater/plays"/>
    <n v="138.33333333333334"/>
    <n v="51.875"/>
    <x v="1"/>
    <s v="plays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1:03:01"/>
    <d v="2014-06-03T11:03:01"/>
    <b v="0"/>
    <n v="133"/>
    <b v="1"/>
    <s v="theater/plays"/>
    <n v="159.9402985074627"/>
    <n v="40.285714285714285"/>
    <x v="1"/>
    <s v="plays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3:14:59"/>
    <d v="2016-05-16T13:14:59"/>
    <b v="0"/>
    <n v="44"/>
    <b v="1"/>
    <s v="theater/plays"/>
    <n v="114.24000000000001"/>
    <n v="64.909090909090907"/>
    <x v="1"/>
    <s v="plays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1:38:00"/>
    <d v="2016-01-03T11:38:00"/>
    <b v="0"/>
    <n v="30"/>
    <b v="1"/>
    <s v="theater/plays"/>
    <n v="100.60606060606061"/>
    <n v="55.333333333333336"/>
    <x v="1"/>
    <s v="plays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1:59:00"/>
    <d v="2015-05-02T16:00:01"/>
    <b v="0"/>
    <n v="56"/>
    <b v="1"/>
    <s v="theater/plays"/>
    <n v="155.20000000000002"/>
    <n v="83.142857142857139"/>
    <x v="1"/>
    <s v="plays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17:34:12"/>
    <d v="2015-05-25T17:34:12"/>
    <b v="0"/>
    <n v="66"/>
    <b v="1"/>
    <s v="theater/plays"/>
    <n v="127.75000000000001"/>
    <n v="38.712121212121211"/>
    <x v="1"/>
    <s v="plays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1:00:00"/>
    <d v="2015-03-24T13:26:00"/>
    <b v="0"/>
    <n v="29"/>
    <b v="1"/>
    <s v="theater/plays"/>
    <n v="121.2"/>
    <n v="125.37931034482759"/>
    <x v="1"/>
    <s v="plays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16:00:00"/>
    <d v="2014-04-24T10:15:31"/>
    <b v="0"/>
    <n v="72"/>
    <b v="1"/>
    <s v="theater/plays"/>
    <n v="112.7"/>
    <n v="78.263888888888886"/>
    <x v="1"/>
    <s v="plays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4:15:24"/>
    <d v="2016-03-14T14:15:24"/>
    <b v="0"/>
    <n v="27"/>
    <b v="1"/>
    <s v="theater/plays"/>
    <n v="127.49999999999999"/>
    <n v="47.222222222222221"/>
    <x v="1"/>
    <s v="plays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0:59:44"/>
    <d v="2015-04-27T00:59:44"/>
    <b v="0"/>
    <n v="10"/>
    <b v="1"/>
    <s v="theater/plays"/>
    <n v="158.20000000000002"/>
    <n v="79.099999999999994"/>
    <x v="1"/>
    <s v="plays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5T19:13:17"/>
    <d v="2015-09-20T19:13:17"/>
    <b v="0"/>
    <n v="35"/>
    <b v="1"/>
    <s v="theater/plays"/>
    <n v="105.26894736842105"/>
    <n v="114.29199999999999"/>
    <x v="1"/>
    <s v="plays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0:11:00"/>
    <d v="2014-07-28T15:47:16"/>
    <b v="0"/>
    <n v="29"/>
    <b v="1"/>
    <s v="theater/plays"/>
    <n v="100"/>
    <n v="51.724137931034484"/>
    <x v="1"/>
    <s v="plays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1:00:00"/>
    <d v="2016-11-15T00:09:35"/>
    <b v="0"/>
    <n v="13"/>
    <b v="1"/>
    <s v="theater/plays"/>
    <n v="100"/>
    <n v="30.76923076923077"/>
    <x v="1"/>
    <s v="plays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2:18:00"/>
    <d v="2014-10-03T13:18:29"/>
    <b v="0"/>
    <n v="72"/>
    <b v="1"/>
    <s v="theater/plays"/>
    <n v="106.86"/>
    <n v="74.208333333333329"/>
    <x v="1"/>
    <s v="plays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15:19:26"/>
    <d v="2016-08-02T15:19:26"/>
    <b v="0"/>
    <n v="78"/>
    <b v="1"/>
    <s v="theater/plays"/>
    <n v="124.4"/>
    <n v="47.846153846153847"/>
    <x v="1"/>
    <s v="plays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17:00:00"/>
    <d v="2016-05-21T12:48:24"/>
    <b v="0"/>
    <n v="49"/>
    <b v="1"/>
    <s v="theater/plays"/>
    <n v="108.70406189555126"/>
    <n v="34.408163265306122"/>
    <x v="1"/>
    <s v="plays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16:44:00"/>
    <d v="2016-03-29T22:48:24"/>
    <b v="0"/>
    <n v="42"/>
    <b v="1"/>
    <s v="theater/plays"/>
    <n v="102.42424242424242"/>
    <n v="40.238095238095241"/>
    <x v="1"/>
    <s v="plays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1:59:00"/>
    <d v="2015-05-07T19:52:05"/>
    <b v="0"/>
    <n v="35"/>
    <b v="1"/>
    <s v="theater/plays"/>
    <n v="105.5"/>
    <n v="60.285714285714285"/>
    <x v="1"/>
    <s v="plays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6T23:59:00"/>
    <d v="2016-02-19T17:03:58"/>
    <b v="0"/>
    <n v="42"/>
    <b v="1"/>
    <s v="theater/plays"/>
    <n v="106.3"/>
    <n v="25.30952380952381"/>
    <x v="1"/>
    <s v="plays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3:19:55"/>
    <d v="2015-08-17T13:19:55"/>
    <b v="0"/>
    <n v="42"/>
    <b v="1"/>
    <s v="theater/plays"/>
    <n v="100.66666666666666"/>
    <n v="35.952380952380949"/>
    <x v="1"/>
    <s v="plays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5T22:59:00"/>
    <d v="2016-03-01T15:08:44"/>
    <b v="0"/>
    <n v="31"/>
    <b v="1"/>
    <s v="theater/plays"/>
    <n v="105.4"/>
    <n v="136"/>
    <x v="1"/>
    <s v="plays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06:28:48"/>
    <d v="2016-06-24T06:28:48"/>
    <b v="0"/>
    <n v="38"/>
    <b v="1"/>
    <s v="theater/plays"/>
    <n v="107.55999999999999"/>
    <n v="70.763157894736835"/>
    <x v="1"/>
    <s v="plays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3:58:11"/>
    <d v="2015-10-20T12:58:11"/>
    <b v="0"/>
    <n v="8"/>
    <b v="1"/>
    <s v="theater/plays"/>
    <n v="100"/>
    <n v="125"/>
    <x v="1"/>
    <s v="plays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2T23:00:00"/>
    <d v="2014-05-01T17:27:25"/>
    <b v="0"/>
    <n v="39"/>
    <b v="1"/>
    <s v="theater/plays"/>
    <n v="103.76"/>
    <n v="66.512820512820511"/>
    <x v="1"/>
    <s v="plays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2:37:20"/>
    <d v="2014-07-09T12:37:20"/>
    <b v="0"/>
    <n v="29"/>
    <b v="1"/>
    <s v="theater/plays"/>
    <n v="101.49999999999999"/>
    <n v="105"/>
    <x v="1"/>
    <s v="plays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17:08:57"/>
    <d v="2016-05-01T17:08:57"/>
    <b v="0"/>
    <n v="72"/>
    <b v="1"/>
    <s v="theater/plays"/>
    <n v="104.4"/>
    <n v="145"/>
    <x v="1"/>
    <s v="plays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16:00:00"/>
    <d v="2016-04-17T12:30:53"/>
    <b v="0"/>
    <n v="15"/>
    <b v="1"/>
    <s v="theater/plays"/>
    <n v="180"/>
    <n v="12"/>
    <x v="1"/>
    <s v="plays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0T23:55:00"/>
    <d v="2014-11-07T15:37:46"/>
    <b v="0"/>
    <n v="33"/>
    <b v="1"/>
    <s v="theater/plays"/>
    <n v="106.33333333333333"/>
    <n v="96.666666666666671"/>
    <x v="1"/>
    <s v="plays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09:54:06"/>
    <d v="2014-06-12T09:54:06"/>
    <b v="0"/>
    <n v="15"/>
    <b v="1"/>
    <s v="theater/plays"/>
    <n v="100.55555555555556"/>
    <n v="60.333333333333336"/>
    <x v="1"/>
    <s v="plays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3:30:00"/>
    <d v="2014-10-15T15:58:15"/>
    <b v="0"/>
    <n v="19"/>
    <b v="1"/>
    <s v="theater/plays"/>
    <n v="101.2"/>
    <n v="79.89473684210526"/>
    <x v="1"/>
    <s v="plays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06:53:12"/>
    <d v="2015-02-22T07:53:12"/>
    <b v="0"/>
    <n v="17"/>
    <b v="1"/>
    <s v="theater/plays"/>
    <n v="100"/>
    <n v="58.823529411764703"/>
    <x v="1"/>
    <s v="plays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3T23:59:00"/>
    <d v="2014-05-21T21:18:32"/>
    <b v="0"/>
    <n v="44"/>
    <b v="1"/>
    <s v="theater/plays"/>
    <n v="118.39285714285714"/>
    <n v="75.340909090909093"/>
    <x v="1"/>
    <s v="plays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1T23:59:00"/>
    <d v="2015-01-16T15:19:12"/>
    <b v="0"/>
    <n v="10"/>
    <b v="1"/>
    <s v="theater/plays"/>
    <n v="110.00000000000001"/>
    <n v="55"/>
    <x v="1"/>
    <s v="plays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3:32:51"/>
    <d v="2015-05-01T13:32:51"/>
    <b v="0"/>
    <n v="46"/>
    <b v="1"/>
    <s v="theater/plays"/>
    <n v="102.66666666666666"/>
    <n v="66.956521739130437"/>
    <x v="1"/>
    <s v="plays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7T22:00:00"/>
    <d v="2014-08-04T19:14:30"/>
    <b v="0"/>
    <n v="11"/>
    <b v="1"/>
    <s v="theater/plays"/>
    <n v="100"/>
    <n v="227.27272727272728"/>
    <x v="1"/>
    <s v="plays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06:00:00"/>
    <d v="2014-06-04T14:37:14"/>
    <b v="0"/>
    <n v="13"/>
    <b v="1"/>
    <s v="theater/plays"/>
    <n v="100"/>
    <n v="307.69230769230768"/>
    <x v="1"/>
    <s v="plays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09:21:00"/>
    <d v="2014-09-11T13:48:19"/>
    <b v="0"/>
    <n v="33"/>
    <b v="1"/>
    <s v="theater/plays"/>
    <n v="110.04599999999999"/>
    <n v="50.020909090909093"/>
    <x v="1"/>
    <s v="plays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09:22:30"/>
    <d v="2015-02-02T09:22:30"/>
    <b v="0"/>
    <n v="28"/>
    <b v="1"/>
    <s v="theater/plays"/>
    <n v="101.35000000000001"/>
    <n v="72.392857142857139"/>
    <x v="1"/>
    <s v="plays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08:47:00"/>
    <d v="2015-08-11T14:46:52"/>
    <b v="0"/>
    <n v="21"/>
    <b v="1"/>
    <s v="theater/plays"/>
    <n v="100.75"/>
    <n v="95.952380952380949"/>
    <x v="1"/>
    <s v="plays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3:40:20"/>
    <d v="2014-08-30T03:40:20"/>
    <b v="0"/>
    <n v="13"/>
    <b v="1"/>
    <s v="theater/plays"/>
    <n v="169.42857142857144"/>
    <n v="45.615384615384613"/>
    <x v="1"/>
    <s v="plays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05:06:00"/>
    <d v="2015-08-18T13:57:26"/>
    <b v="0"/>
    <n v="34"/>
    <b v="1"/>
    <s v="theater/plays"/>
    <n v="100"/>
    <n v="41.029411764705884"/>
    <x v="1"/>
    <s v="plays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18:00:00"/>
    <d v="2016-07-30T04:32:28"/>
    <b v="0"/>
    <n v="80"/>
    <b v="1"/>
    <s v="theater/plays"/>
    <n v="113.65"/>
    <n v="56.825000000000003"/>
    <x v="1"/>
    <s v="plays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2T23:00:00"/>
    <d v="2014-08-29T13:19:33"/>
    <b v="0"/>
    <n v="74"/>
    <b v="1"/>
    <s v="theater/plays"/>
    <n v="101.56"/>
    <n v="137.24324324324326"/>
    <x v="1"/>
    <s v="plays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1:00:00"/>
    <d v="2015-07-29T11:41:46"/>
    <b v="0"/>
    <n v="7"/>
    <b v="1"/>
    <s v="theater/plays"/>
    <n v="106"/>
    <n v="75.714285714285708"/>
    <x v="1"/>
    <s v="plays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0:59:00"/>
    <d v="2016-03-31T03:02:51"/>
    <b v="0"/>
    <n v="34"/>
    <b v="1"/>
    <s v="theater/plays"/>
    <n v="102"/>
    <n v="99"/>
    <x v="1"/>
    <s v="plays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0T22:59:00"/>
    <d v="2015-06-11T19:33:25"/>
    <b v="0"/>
    <n v="86"/>
    <b v="1"/>
    <s v="theater/plays"/>
    <n v="116.91666666666667"/>
    <n v="81.569767441860463"/>
    <x v="1"/>
    <s v="plays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07:01:58"/>
    <d v="2016-12-29T07:01:58"/>
    <b v="0"/>
    <n v="37"/>
    <b v="1"/>
    <s v="theater/plays"/>
    <n v="101.15151515151514"/>
    <n v="45.108108108108105"/>
    <x v="1"/>
    <s v="plays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2T20:00:00"/>
    <d v="2015-06-22T13:16:58"/>
    <b v="0"/>
    <n v="18"/>
    <b v="1"/>
    <s v="theater/plays"/>
    <n v="132"/>
    <n v="36.666666666666664"/>
    <x v="1"/>
    <s v="plays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15:00:00"/>
    <d v="2016-03-13T09:57:37"/>
    <b v="0"/>
    <n v="22"/>
    <b v="1"/>
    <s v="theater/plays"/>
    <n v="100"/>
    <n v="125"/>
    <x v="1"/>
    <s v="plays"/>
    <x v="2"/>
    <x v="7"/>
  </r>
  <r>
    <n v="3531"/>
    <s v="The Reinvention of Lily Johnson"/>
    <s v="A political comedy for a crazy election year"/>
    <n v="1000"/>
    <n v="1280"/>
    <x v="0"/>
    <s v="US"/>
    <s v="USD"/>
    <d v="2016-06-30T10:42:14"/>
    <d v="2016-05-31T10:42:14"/>
    <b v="0"/>
    <n v="26"/>
    <b v="1"/>
    <s v="theater/plays"/>
    <n v="128"/>
    <n v="49.230769230769234"/>
    <x v="1"/>
    <s v="plays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7T22:59:00"/>
    <d v="2014-09-02T09:23:47"/>
    <b v="0"/>
    <n v="27"/>
    <b v="1"/>
    <s v="theater/plays"/>
    <n v="118.95833333333334"/>
    <n v="42.296296296296298"/>
    <x v="1"/>
    <s v="plays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4:16:07"/>
    <d v="2015-10-12T13:16:07"/>
    <b v="0"/>
    <n v="8"/>
    <b v="1"/>
    <s v="theater/plays"/>
    <n v="126.2"/>
    <n v="78.875"/>
    <x v="1"/>
    <s v="plays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0:00:23"/>
    <d v="2015-08-27T10:00:23"/>
    <b v="0"/>
    <n v="204"/>
    <b v="1"/>
    <s v="theater/plays"/>
    <n v="156.20000000000002"/>
    <n v="38.284313725490193"/>
    <x v="1"/>
    <s v="plays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3:00:00"/>
    <d v="2015-09-01T10:21:50"/>
    <b v="0"/>
    <n v="46"/>
    <b v="1"/>
    <s v="theater/plays"/>
    <n v="103.15"/>
    <n v="44.847826086956523"/>
    <x v="1"/>
    <s v="plays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06:59:00"/>
    <d v="2015-11-20T12:27:05"/>
    <b v="0"/>
    <n v="17"/>
    <b v="1"/>
    <s v="theater/plays"/>
    <n v="153.33333333333334"/>
    <n v="13.529411764705882"/>
    <x v="1"/>
    <s v="plays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2:59:00"/>
    <d v="2014-10-11T03:30:16"/>
    <b v="0"/>
    <n v="28"/>
    <b v="1"/>
    <s v="theater/plays"/>
    <n v="180.44444444444446"/>
    <n v="43.5"/>
    <x v="1"/>
    <s v="plays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05:05:40"/>
    <d v="2016-07-20T05:05:40"/>
    <b v="0"/>
    <n v="83"/>
    <b v="1"/>
    <s v="theater/plays"/>
    <n v="128.44999999999999"/>
    <n v="30.951807228915662"/>
    <x v="1"/>
    <s v="plays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3:08:42"/>
    <d v="2016-08-18T13:08:42"/>
    <b v="0"/>
    <n v="13"/>
    <b v="1"/>
    <s v="theater/plays"/>
    <n v="119.66666666666667"/>
    <n v="55.230769230769234"/>
    <x v="1"/>
    <s v="plays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5T19:04:51"/>
    <d v="2016-05-26T19:04:51"/>
    <b v="0"/>
    <n v="8"/>
    <b v="1"/>
    <s v="theater/plays"/>
    <n v="123"/>
    <n v="46.125"/>
    <x v="1"/>
    <s v="plays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2:31:15"/>
    <d v="2015-08-06T12:31:15"/>
    <b v="0"/>
    <n v="32"/>
    <b v="1"/>
    <s v="theater/plays"/>
    <n v="105"/>
    <n v="39.375"/>
    <x v="1"/>
    <s v="plays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09:23:42"/>
    <d v="2014-07-09T09:23:42"/>
    <b v="0"/>
    <n v="85"/>
    <b v="1"/>
    <s v="theater/plays"/>
    <n v="102.23636363636363"/>
    <n v="66.152941176470591"/>
    <x v="1"/>
    <s v="plays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3:07:39"/>
    <d v="2015-05-26T13:07:39"/>
    <b v="0"/>
    <n v="29"/>
    <b v="1"/>
    <s v="theater/plays"/>
    <n v="104.66666666666666"/>
    <n v="54.137931034482762"/>
    <x v="1"/>
    <s v="plays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4:57:37"/>
    <d v="2015-02-05T14:57:37"/>
    <b v="0"/>
    <n v="24"/>
    <b v="1"/>
    <s v="theater/plays"/>
    <n v="100"/>
    <n v="104.16666666666667"/>
    <x v="1"/>
    <s v="plays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4:22:39"/>
    <d v="2015-03-12T14:22:39"/>
    <b v="0"/>
    <n v="8"/>
    <b v="1"/>
    <s v="theater/plays"/>
    <n v="100.4"/>
    <n v="31.375"/>
    <x v="1"/>
    <s v="plays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3-31T22:59:00"/>
    <d v="2015-03-10T10:51:24"/>
    <b v="0"/>
    <n v="19"/>
    <b v="1"/>
    <s v="theater/plays"/>
    <n v="102.27272727272727"/>
    <n v="59.210526315789473"/>
    <x v="1"/>
    <s v="plays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3T22:59:00"/>
    <d v="2016-04-19T20:53:21"/>
    <b v="0"/>
    <n v="336"/>
    <b v="1"/>
    <s v="theater/plays"/>
    <n v="114.40928571428573"/>
    <n v="119.17633928571429"/>
    <x v="1"/>
    <s v="plays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4T20:00:00"/>
    <d v="2016-02-11T17:36:54"/>
    <b v="0"/>
    <n v="13"/>
    <b v="1"/>
    <s v="theater/plays"/>
    <n v="101.9047619047619"/>
    <n v="164.61538461538461"/>
    <x v="1"/>
    <s v="plays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4:27:53"/>
    <d v="2015-08-07T04:27:53"/>
    <b v="0"/>
    <n v="42"/>
    <b v="1"/>
    <s v="theater/plays"/>
    <n v="102"/>
    <n v="24.285714285714285"/>
    <x v="1"/>
    <s v="plays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16:26:38"/>
    <d v="2016-04-02T16:26:38"/>
    <b v="0"/>
    <n v="64"/>
    <b v="1"/>
    <s v="theater/plays"/>
    <n v="104.80000000000001"/>
    <n v="40.9375"/>
    <x v="1"/>
    <s v="plays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17:07:00"/>
    <d v="2014-04-24T07:22:50"/>
    <b v="0"/>
    <n v="25"/>
    <b v="1"/>
    <s v="theater/plays"/>
    <n v="101.83333333333333"/>
    <n v="61.1"/>
    <x v="1"/>
    <s v="plays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09:05:24"/>
    <d v="2014-05-29T09:05:24"/>
    <b v="0"/>
    <n v="20"/>
    <b v="1"/>
    <s v="theater/plays"/>
    <n v="100"/>
    <n v="38.65"/>
    <x v="1"/>
    <s v="plays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1T19:00:00"/>
    <d v="2015-07-10T19:41:20"/>
    <b v="0"/>
    <n v="104"/>
    <b v="1"/>
    <s v="theater/plays"/>
    <n v="106.27272727272728"/>
    <n v="56.20192307692308"/>
    <x v="1"/>
    <s v="plays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2:00:00"/>
    <d v="2015-01-11T20:12:39"/>
    <b v="0"/>
    <n v="53"/>
    <b v="1"/>
    <s v="theater/plays"/>
    <n v="113.42219999999999"/>
    <n v="107.00207547169811"/>
    <x v="1"/>
    <s v="plays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06:36:34"/>
    <d v="2016-10-18T05:36:34"/>
    <b v="0"/>
    <n v="14"/>
    <b v="1"/>
    <s v="theater/plays"/>
    <n v="100"/>
    <n v="171.42857142857142"/>
    <x v="1"/>
    <s v="plays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0:35:24"/>
    <d v="2014-06-18T10:35:24"/>
    <b v="0"/>
    <n v="20"/>
    <b v="1"/>
    <s v="theater/plays"/>
    <n v="100.45454545454547"/>
    <n v="110.5"/>
    <x v="1"/>
    <s v="plays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1:38:31"/>
    <d v="2014-04-01T01:38:31"/>
    <b v="0"/>
    <n v="558"/>
    <b v="1"/>
    <s v="theater/plays"/>
    <n v="100.03599999999999"/>
    <n v="179.27598566308242"/>
    <x v="1"/>
    <s v="plays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16:00:00"/>
    <d v="2015-05-15T14:36:15"/>
    <b v="0"/>
    <n v="22"/>
    <b v="1"/>
    <s v="theater/plays"/>
    <n v="144"/>
    <n v="22.90909090909091"/>
    <x v="1"/>
    <s v="plays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3:58:00"/>
    <d v="2015-07-08T21:18:28"/>
    <b v="0"/>
    <n v="24"/>
    <b v="1"/>
    <s v="theater/plays"/>
    <n v="103.49999999999999"/>
    <n v="43.125"/>
    <x v="1"/>
    <s v="plays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6T21:45:00"/>
    <d v="2015-04-21T16:21:06"/>
    <b v="0"/>
    <n v="74"/>
    <b v="1"/>
    <s v="theater/plays"/>
    <n v="108.43750000000001"/>
    <n v="46.891891891891895"/>
    <x v="1"/>
    <s v="plays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3:36:00"/>
    <d v="2015-07-18T11:19:38"/>
    <b v="0"/>
    <n v="54"/>
    <b v="1"/>
    <s v="theater/plays"/>
    <n v="102.4"/>
    <n v="47.407407407407405"/>
    <x v="1"/>
    <s v="plays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17:00:00"/>
    <d v="2016-03-04T13:17:07"/>
    <b v="0"/>
    <n v="31"/>
    <b v="1"/>
    <s v="theater/plays"/>
    <n v="148.88888888888889"/>
    <n v="15.129032258064516"/>
    <x v="1"/>
    <s v="plays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4:00:00"/>
    <d v="2016-07-04T11:07:36"/>
    <b v="0"/>
    <n v="25"/>
    <b v="1"/>
    <s v="theater/plays"/>
    <n v="105.49000000000002"/>
    <n v="21.098000000000003"/>
    <x v="1"/>
    <s v="plays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d v="2015-10-05T11:00:00"/>
    <d v="2015-08-20T09:57:29"/>
    <b v="0"/>
    <n v="17"/>
    <b v="1"/>
    <s v="theater/plays"/>
    <n v="100.49999999999999"/>
    <n v="59.117647058823529"/>
    <x v="1"/>
    <s v="plays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2:50:08"/>
    <d v="2014-12-01T12:50:08"/>
    <b v="0"/>
    <n v="12"/>
    <b v="1"/>
    <s v="theater/plays"/>
    <n v="130.55555555555557"/>
    <n v="97.916666666666671"/>
    <x v="1"/>
    <s v="plays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07:11:23"/>
    <d v="2014-12-24T07:11:23"/>
    <b v="0"/>
    <n v="38"/>
    <b v="1"/>
    <s v="theater/plays"/>
    <n v="104.75000000000001"/>
    <n v="55.131578947368418"/>
    <x v="1"/>
    <s v="plays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4:27:24"/>
    <d v="2015-05-11T14:27:24"/>
    <b v="0"/>
    <n v="41"/>
    <b v="1"/>
    <s v="theater/plays"/>
    <n v="108.80000000000001"/>
    <n v="26.536585365853657"/>
    <x v="1"/>
    <s v="plays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2:46:34"/>
    <d v="2014-08-18T12:46:34"/>
    <b v="0"/>
    <n v="19"/>
    <b v="1"/>
    <s v="theater/plays"/>
    <n v="111.00000000000001"/>
    <n v="58.421052631578945"/>
    <x v="1"/>
    <s v="plays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1:31:36"/>
    <d v="2014-12-09T11:31:36"/>
    <b v="0"/>
    <n v="41"/>
    <b v="1"/>
    <s v="theater/plays"/>
    <n v="100.47999999999999"/>
    <n v="122.53658536585365"/>
    <x v="1"/>
    <s v="plays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2:00:00"/>
    <d v="2014-12-03T02:58:03"/>
    <b v="0"/>
    <n v="26"/>
    <b v="1"/>
    <s v="theater/plays"/>
    <n v="114.35"/>
    <n v="87.961538461538467"/>
    <x v="1"/>
    <s v="plays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15:36:53"/>
    <d v="2014-09-30T15:36:53"/>
    <b v="0"/>
    <n v="25"/>
    <b v="1"/>
    <s v="theater/plays"/>
    <n v="122.06666666666666"/>
    <n v="73.239999999999995"/>
    <x v="1"/>
    <s v="plays"/>
    <x v="3"/>
    <x v="8"/>
  </r>
  <r>
    <n v="3572"/>
    <s v="Monster"/>
    <s v="A darkly comic one woman show by Abram Rooney as part of The Camden Fringe 2015."/>
    <n v="500"/>
    <n v="500"/>
    <x v="0"/>
    <s v="GB"/>
    <s v="GBP"/>
    <d v="2015-06-21T08:41:22"/>
    <d v="2015-05-22T08:41:22"/>
    <b v="0"/>
    <n v="9"/>
    <b v="1"/>
    <s v="theater/plays"/>
    <n v="100"/>
    <n v="55.555555555555557"/>
    <x v="1"/>
    <s v="plays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d v="2014-11-08T05:00:46"/>
    <d v="2014-10-09T04:00:46"/>
    <b v="0"/>
    <n v="78"/>
    <b v="1"/>
    <s v="theater/plays"/>
    <n v="102.8"/>
    <n v="39.53846153846154"/>
    <x v="1"/>
    <s v="plays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18:37:28"/>
    <d v="2014-10-14T17:37:28"/>
    <b v="0"/>
    <n v="45"/>
    <b v="1"/>
    <s v="theater/plays"/>
    <n v="106.12068965517241"/>
    <n v="136.77777777777777"/>
    <x v="1"/>
    <s v="plays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0T22:59:00"/>
    <d v="2016-07-10T13:48:47"/>
    <b v="0"/>
    <n v="102"/>
    <b v="1"/>
    <s v="theater/plays"/>
    <n v="101.33000000000001"/>
    <n v="99.343137254901961"/>
    <x v="1"/>
    <s v="plays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09:10:54"/>
    <d v="2016-10-06T08:10:54"/>
    <b v="0"/>
    <n v="5"/>
    <b v="1"/>
    <s v="theater/plays"/>
    <n v="100"/>
    <n v="20"/>
    <x v="1"/>
    <s v="plays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1:28:00"/>
    <d v="2015-03-30T13:53:03"/>
    <b v="0"/>
    <n v="27"/>
    <b v="1"/>
    <s v="theater/plays"/>
    <n v="130"/>
    <n v="28.888888888888889"/>
    <x v="1"/>
    <s v="plays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2:36:17"/>
    <d v="2016-03-31T12:36:17"/>
    <b v="0"/>
    <n v="37"/>
    <b v="1"/>
    <s v="theater/plays"/>
    <n v="100.01333333333334"/>
    <n v="40.545945945945945"/>
    <x v="1"/>
    <s v="plays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2:17:36"/>
    <d v="2016-03-01T13:17:36"/>
    <b v="0"/>
    <n v="14"/>
    <b v="1"/>
    <s v="theater/plays"/>
    <n v="100"/>
    <n v="35.714285714285715"/>
    <x v="1"/>
    <s v="plays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2-28T23:59:00"/>
    <d v="2015-01-21T23:13:42"/>
    <b v="0"/>
    <n v="27"/>
    <b v="1"/>
    <s v="theater/plays"/>
    <n v="113.88888888888889"/>
    <n v="37.962962962962962"/>
    <x v="1"/>
    <s v="plays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06:18:30"/>
    <d v="2014-07-16T06:18:30"/>
    <b v="0"/>
    <n v="45"/>
    <b v="1"/>
    <s v="theater/plays"/>
    <n v="100"/>
    <n v="33.333333333333336"/>
    <x v="1"/>
    <s v="plays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4T21:18:02"/>
    <d v="2016-03-21T21:18:02"/>
    <b v="0"/>
    <n v="49"/>
    <b v="1"/>
    <s v="theater/plays"/>
    <n v="287"/>
    <n v="58.571428571428569"/>
    <x v="1"/>
    <s v="plays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4:13:25"/>
    <d v="2016-02-18T05:13:25"/>
    <b v="0"/>
    <n v="24"/>
    <b v="1"/>
    <s v="theater/plays"/>
    <n v="108.5"/>
    <n v="135.625"/>
    <x v="1"/>
    <s v="plays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2:35:44"/>
    <d v="2015-06-13T02:35:44"/>
    <b v="0"/>
    <n v="112"/>
    <b v="1"/>
    <s v="theater/plays"/>
    <n v="115.5"/>
    <n v="30.9375"/>
    <x v="1"/>
    <s v="plays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2:11:30"/>
    <d v="2014-11-21T12:11:30"/>
    <b v="0"/>
    <n v="23"/>
    <b v="1"/>
    <s v="theater/plays"/>
    <n v="119.11764705882352"/>
    <n v="176.08695652173913"/>
    <x v="1"/>
    <s v="plays"/>
    <x v="3"/>
    <x v="4"/>
  </r>
  <r>
    <n v="3586"/>
    <s v="Actors &amp; Musicians who are Blind or Autistic"/>
    <s v="See Theatre In A New Light"/>
    <n v="7500"/>
    <n v="8207"/>
    <x v="0"/>
    <s v="US"/>
    <s v="USD"/>
    <d v="2016-09-23T11:44:30"/>
    <d v="2016-07-25T11:44:30"/>
    <b v="0"/>
    <n v="54"/>
    <b v="1"/>
    <s v="theater/plays"/>
    <n v="109.42666666666668"/>
    <n v="151.9814814814815"/>
    <x v="1"/>
    <s v="plays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4:00:00"/>
    <d v="2016-05-13T07:57:34"/>
    <b v="0"/>
    <n v="28"/>
    <b v="1"/>
    <s v="theater/plays"/>
    <n v="126.6"/>
    <n v="22.607142857142858"/>
    <x v="1"/>
    <s v="plays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18:00:00"/>
    <d v="2015-04-07T14:53:30"/>
    <b v="0"/>
    <n v="11"/>
    <b v="1"/>
    <s v="theater/plays"/>
    <n v="100.49999999999999"/>
    <n v="18.272727272727273"/>
    <x v="1"/>
    <s v="plays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0:32:27"/>
    <d v="2015-05-01T10:32:27"/>
    <b v="0"/>
    <n v="62"/>
    <b v="1"/>
    <s v="theater/plays"/>
    <n v="127.49999999999999"/>
    <n v="82.258064516129039"/>
    <x v="1"/>
    <s v="plays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3:00:34"/>
    <d v="2014-09-20T03:00:34"/>
    <b v="0"/>
    <n v="73"/>
    <b v="1"/>
    <s v="theater/plays"/>
    <n v="100.05999999999999"/>
    <n v="68.534246575342465"/>
    <x v="1"/>
    <s v="plays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3T23:59:00"/>
    <d v="2014-12-30T17:45:44"/>
    <b v="0"/>
    <n v="18"/>
    <b v="1"/>
    <s v="theater/plays"/>
    <n v="175"/>
    <n v="68.055555555555557"/>
    <x v="1"/>
    <s v="plays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0T23:59:00"/>
    <d v="2014-12-15T14:55:07"/>
    <b v="0"/>
    <n v="35"/>
    <b v="1"/>
    <s v="theater/plays"/>
    <n v="127.25"/>
    <n v="72.714285714285708"/>
    <x v="1"/>
    <s v="plays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15:26:00"/>
    <d v="2014-12-01T16:33:59"/>
    <b v="0"/>
    <n v="43"/>
    <b v="1"/>
    <s v="theater/plays"/>
    <n v="110.63333333333334"/>
    <n v="77.186046511627907"/>
    <x v="1"/>
    <s v="plays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3T20:36:22"/>
    <d v="2016-08-09T20:36:22"/>
    <b v="0"/>
    <n v="36"/>
    <b v="1"/>
    <s v="theater/plays"/>
    <n v="125.93749999999999"/>
    <n v="55.972222222222221"/>
    <x v="1"/>
    <s v="plays"/>
    <x v="2"/>
    <x v="10"/>
  </r>
  <r>
    <n v="3595"/>
    <s v="The Flu Season"/>
    <s v="A new theatre company staging Will Eno's The Flu Season in Seattle"/>
    <n v="2600"/>
    <n v="3081"/>
    <x v="0"/>
    <s v="US"/>
    <s v="USD"/>
    <d v="2015-03-13T01:59:00"/>
    <d v="2015-02-14T19:12:03"/>
    <b v="0"/>
    <n v="62"/>
    <b v="1"/>
    <s v="theater/plays"/>
    <n v="118.5"/>
    <n v="49.693548387096776"/>
    <x v="1"/>
    <s v="plays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2:09:42"/>
    <d v="2014-08-05T12:09:42"/>
    <b v="0"/>
    <n v="15"/>
    <b v="1"/>
    <s v="theater/plays"/>
    <n v="107.72727272727273"/>
    <n v="79"/>
    <x v="1"/>
    <s v="plays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0:59:00"/>
    <d v="2016-02-17T09:03:10"/>
    <b v="0"/>
    <n v="33"/>
    <b v="1"/>
    <s v="theater/plays"/>
    <n v="102.60000000000001"/>
    <n v="77.727272727272734"/>
    <x v="1"/>
    <s v="plays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d v="2014-09-02T23:59:00"/>
    <d v="2014-08-15T14:10:22"/>
    <b v="0"/>
    <n v="27"/>
    <b v="1"/>
    <s v="theater/plays"/>
    <n v="110.1"/>
    <n v="40.777777777777779"/>
    <x v="1"/>
    <s v="plays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29T19:00:00"/>
    <d v="2015-08-04T14:04:37"/>
    <b v="0"/>
    <n v="17"/>
    <b v="1"/>
    <s v="theater/plays"/>
    <n v="202"/>
    <n v="59.411764705882355"/>
    <x v="1"/>
    <s v="plays"/>
    <x v="0"/>
    <x v="10"/>
  </r>
  <r>
    <n v="3600"/>
    <s v="Pariah"/>
    <s v="The First Play From The Man Who Brought You The Black James Bond!"/>
    <n v="10"/>
    <n v="13"/>
    <x v="0"/>
    <s v="US"/>
    <s v="USD"/>
    <d v="2016-10-13T15:22:44"/>
    <d v="2016-09-15T15:22:44"/>
    <b v="0"/>
    <n v="4"/>
    <b v="1"/>
    <s v="theater/plays"/>
    <n v="130"/>
    <n v="3.25"/>
    <x v="1"/>
    <s v="plays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18:58:02"/>
    <d v="2014-12-17T18:58:02"/>
    <b v="0"/>
    <n v="53"/>
    <b v="1"/>
    <s v="theater/plays"/>
    <n v="104.35000000000001"/>
    <n v="39.377358490566039"/>
    <x v="1"/>
    <s v="plays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16:27:59"/>
    <d v="2016-03-18T16:27:59"/>
    <b v="0"/>
    <n v="49"/>
    <b v="1"/>
    <s v="theater/plays"/>
    <n v="100.05"/>
    <n v="81.673469387755105"/>
    <x v="1"/>
    <s v="plays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16:44:40"/>
    <d v="2015-10-06T15:44:40"/>
    <b v="0"/>
    <n v="57"/>
    <b v="1"/>
    <s v="theater/plays"/>
    <n v="170.66666666666669"/>
    <n v="44.912280701754383"/>
    <x v="1"/>
    <s v="plays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1:59:00"/>
    <d v="2016-04-22T19:22:36"/>
    <b v="0"/>
    <n v="69"/>
    <b v="1"/>
    <s v="theater/plays"/>
    <n v="112.83333333333334"/>
    <n v="49.05797101449275"/>
    <x v="1"/>
    <s v="plays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4:02:06"/>
    <d v="2016-01-14T14:02:06"/>
    <b v="0"/>
    <n v="15"/>
    <b v="1"/>
    <s v="theater/plays"/>
    <n v="184"/>
    <n v="30.666666666666668"/>
    <x v="1"/>
    <s v="plays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09:30:57"/>
    <d v="2016-07-15T09:30:57"/>
    <b v="0"/>
    <n v="64"/>
    <b v="1"/>
    <s v="theater/plays"/>
    <n v="130.26666666666665"/>
    <n v="61.0625"/>
    <x v="1"/>
    <s v="plays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d v="2015-12-14T19:00:00"/>
    <d v="2015-11-30T18:08:02"/>
    <b v="0"/>
    <n v="20"/>
    <b v="1"/>
    <s v="theater/plays"/>
    <n v="105.45454545454544"/>
    <n v="29"/>
    <x v="1"/>
    <s v="plays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09:00:00"/>
    <d v="2016-05-16T12:01:30"/>
    <b v="0"/>
    <n v="27"/>
    <b v="1"/>
    <s v="theater/plays"/>
    <n v="100"/>
    <n v="29.62962962962963"/>
    <x v="1"/>
    <s v="plays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17:48:05"/>
    <d v="2016-02-29T18:48:05"/>
    <b v="0"/>
    <n v="21"/>
    <b v="1"/>
    <s v="theater/plays"/>
    <n v="153.31632653061226"/>
    <n v="143.0952380952381"/>
    <x v="1"/>
    <s v="plays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05:22:16"/>
    <d v="2015-07-18T05:22:16"/>
    <b v="0"/>
    <n v="31"/>
    <b v="1"/>
    <s v="theater/plays"/>
    <n v="162.30000000000001"/>
    <n v="52.354838709677416"/>
    <x v="1"/>
    <s v="plays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3:53:21"/>
    <d v="2015-03-09T03:53:21"/>
    <b v="0"/>
    <n v="51"/>
    <b v="1"/>
    <s v="theater/plays"/>
    <n v="136"/>
    <n v="66.666666666666671"/>
    <x v="1"/>
    <s v="plays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2:26:51"/>
    <d v="2014-05-30T12:26:51"/>
    <b v="0"/>
    <n v="57"/>
    <b v="1"/>
    <s v="theater/plays"/>
    <n v="144.4"/>
    <n v="126.66666666666667"/>
    <x v="1"/>
    <s v="plays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09:09:34"/>
    <d v="2014-05-29T09:09:34"/>
    <b v="0"/>
    <n v="20"/>
    <b v="1"/>
    <s v="theater/plays"/>
    <n v="100"/>
    <n v="62.5"/>
    <x v="1"/>
    <s v="plays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8T20:00:16"/>
    <d v="2015-05-19T20:00:16"/>
    <b v="0"/>
    <n v="71"/>
    <b v="1"/>
    <s v="theater/plays"/>
    <n v="100.8"/>
    <n v="35.492957746478872"/>
    <x v="1"/>
    <s v="plays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09:14:56"/>
    <d v="2015-11-10T09:14:56"/>
    <b v="0"/>
    <n v="72"/>
    <b v="1"/>
    <s v="theater/plays"/>
    <n v="106.80000000000001"/>
    <n v="37.083333333333336"/>
    <x v="1"/>
    <s v="plays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16:47:44"/>
    <d v="2015-02-17T17:47:44"/>
    <b v="0"/>
    <n v="45"/>
    <b v="1"/>
    <s v="theater/plays"/>
    <n v="124.8"/>
    <n v="69.333333333333329"/>
    <x v="1"/>
    <s v="plays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7T19:00:00"/>
    <d v="2017-02-13T09:38:49"/>
    <b v="0"/>
    <n v="51"/>
    <b v="1"/>
    <s v="theater/plays"/>
    <n v="118.91891891891892"/>
    <n v="17.254901960784313"/>
    <x v="1"/>
    <s v="plays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0:04:10"/>
    <d v="2015-05-04T10:04:10"/>
    <b v="0"/>
    <n v="56"/>
    <b v="1"/>
    <s v="theater/plays"/>
    <n v="101"/>
    <n v="36.071428571428569"/>
    <x v="1"/>
    <s v="plays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17:00:00"/>
    <d v="2016-10-17T22:10:26"/>
    <b v="0"/>
    <n v="17"/>
    <b v="1"/>
    <s v="theater/plays"/>
    <n v="112.99999999999999"/>
    <n v="66.470588235294116"/>
    <x v="1"/>
    <s v="plays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4T23:00:00"/>
    <d v="2015-02-02T17:31:01"/>
    <b v="0"/>
    <n v="197"/>
    <b v="1"/>
    <s v="theater/plays"/>
    <n v="105.19047619047619"/>
    <n v="56.065989847715734"/>
    <x v="1"/>
    <s v="plays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16:00:00"/>
    <d v="2016-09-06T17:27:24"/>
    <b v="0"/>
    <n v="70"/>
    <b v="1"/>
    <s v="theater/plays"/>
    <n v="109.73333333333332"/>
    <n v="47.028571428571432"/>
    <x v="1"/>
    <s v="plays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7T22:23:00"/>
    <d v="2014-08-26T00:19:31"/>
    <b v="0"/>
    <n v="21"/>
    <b v="1"/>
    <s v="theater/plays"/>
    <n v="100.099"/>
    <n v="47.666190476190479"/>
    <x v="1"/>
    <s v="plays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d v="2014-07-26T02:00:00"/>
    <d v="2014-07-08T12:41:10"/>
    <b v="0"/>
    <n v="34"/>
    <b v="1"/>
    <s v="theater/plays"/>
    <n v="120"/>
    <n v="88.235294117647058"/>
    <x v="1"/>
    <s v="plays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3:34:50"/>
    <d v="2016-06-24T13:34:50"/>
    <b v="0"/>
    <n v="39"/>
    <b v="1"/>
    <s v="theater/plays"/>
    <n v="104.93333333333332"/>
    <n v="80.717948717948715"/>
    <x v="1"/>
    <s v="plays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0:39:37"/>
    <d v="2015-06-02T10:39:37"/>
    <b v="0"/>
    <n v="78"/>
    <b v="1"/>
    <s v="theater/plays"/>
    <n v="102.66666666666666"/>
    <n v="39.487179487179489"/>
    <x v="1"/>
    <s v="plays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1:00:57"/>
    <d v="2014-07-26T11:00:57"/>
    <b v="0"/>
    <n v="48"/>
    <b v="1"/>
    <s v="theater/plays"/>
    <n v="101.82500000000002"/>
    <n v="84.854166666666671"/>
    <x v="1"/>
    <s v="plays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0T22:59:00"/>
    <d v="2016-03-31T12:48:07"/>
    <b v="0"/>
    <n v="29"/>
    <b v="1"/>
    <s v="theater/plays"/>
    <n v="100"/>
    <n v="68.965517241379317"/>
    <x v="1"/>
    <s v="plays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15:59:56"/>
    <d v="2015-10-14T14:59:56"/>
    <b v="0"/>
    <n v="0"/>
    <b v="0"/>
    <s v="theater/musical"/>
    <n v="0"/>
    <e v="#DIV/0!"/>
    <x v="1"/>
    <s v="musical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2:00:00"/>
    <d v="2016-03-07T21:16:04"/>
    <b v="0"/>
    <n v="2"/>
    <b v="0"/>
    <s v="theater/musical"/>
    <n v="1.9999999999999998E-4"/>
    <n v="1"/>
    <x v="1"/>
    <s v="musical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16:19:50"/>
    <d v="2014-10-30T15:19:50"/>
    <b v="0"/>
    <n v="1"/>
    <b v="0"/>
    <s v="theater/musical"/>
    <n v="3.3333333333333333E-2"/>
    <n v="1"/>
    <x v="1"/>
    <s v="musical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2T22:59:00"/>
    <d v="2014-08-29T13:04:57"/>
    <b v="0"/>
    <n v="59"/>
    <b v="0"/>
    <s v="theater/musical"/>
    <n v="51.023391812865491"/>
    <n v="147.88135593220338"/>
    <x v="1"/>
    <s v="musical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17:29:09"/>
    <d v="2014-11-03T17:29:09"/>
    <b v="0"/>
    <n v="1"/>
    <b v="0"/>
    <s v="theater/musical"/>
    <n v="20"/>
    <n v="100"/>
    <x v="1"/>
    <s v="musical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8T20:00:00"/>
    <d v="2016-10-06T09:57:47"/>
    <b v="0"/>
    <n v="31"/>
    <b v="0"/>
    <s v="theater/musical"/>
    <n v="35.24"/>
    <n v="56.838709677419352"/>
    <x v="1"/>
    <s v="musical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3T22:59:00"/>
    <d v="2016-11-26T22:59:34"/>
    <b v="0"/>
    <n v="18"/>
    <b v="0"/>
    <s v="theater/musical"/>
    <n v="4.246666666666667"/>
    <n v="176.94444444444446"/>
    <x v="1"/>
    <s v="musical"/>
    <x v="2"/>
    <x v="4"/>
  </r>
  <r>
    <n v="3635"/>
    <s v="Mary's Son"/>
    <s v="Mary's Son is a pop opera about Jesus and the hope he brings to all people."/>
    <n v="3500"/>
    <n v="1276"/>
    <x v="2"/>
    <s v="US"/>
    <s v="USD"/>
    <d v="2016-04-20T16:11:16"/>
    <d v="2016-03-21T16:11:16"/>
    <b v="0"/>
    <n v="10"/>
    <b v="0"/>
    <s v="theater/musical"/>
    <n v="36.457142857142856"/>
    <n v="127.6"/>
    <x v="1"/>
    <s v="musical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1:40:29"/>
    <d v="2015-08-10T11:40:29"/>
    <b v="0"/>
    <n v="0"/>
    <b v="0"/>
    <s v="theater/musical"/>
    <n v="0"/>
    <e v="#DIV/0!"/>
    <x v="1"/>
    <s v="musical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1:48:55"/>
    <d v="2014-12-02T11:48:55"/>
    <b v="0"/>
    <n v="14"/>
    <b v="0"/>
    <s v="theater/musical"/>
    <n v="30.866666666666664"/>
    <n v="66.142857142857139"/>
    <x v="1"/>
    <s v="musical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0:08:52"/>
    <d v="2015-02-18T11:08:52"/>
    <b v="0"/>
    <n v="2"/>
    <b v="0"/>
    <s v="theater/musical"/>
    <n v="6.5454545454545459"/>
    <n v="108"/>
    <x v="1"/>
    <s v="musical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0:11:00"/>
    <d v="2016-08-08T11:15:06"/>
    <b v="0"/>
    <n v="1"/>
    <b v="0"/>
    <s v="theater/musical"/>
    <n v="4.0000000000000001E-3"/>
    <n v="1"/>
    <x v="1"/>
    <s v="musical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3:45:30"/>
    <d v="2015-04-10T13:45:30"/>
    <b v="0"/>
    <n v="3"/>
    <b v="0"/>
    <s v="theater/musical"/>
    <n v="5.5"/>
    <n v="18.333333333333332"/>
    <x v="1"/>
    <s v="musical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0:00:00"/>
    <d v="2014-09-17T10:02:59"/>
    <b v="0"/>
    <n v="0"/>
    <b v="0"/>
    <s v="theater/musical"/>
    <n v="0"/>
    <e v="#DIV/0!"/>
    <x v="1"/>
    <s v="musical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2:00:00"/>
    <d v="2015-10-20T14:35:27"/>
    <b v="0"/>
    <n v="2"/>
    <b v="0"/>
    <s v="theater/musical"/>
    <n v="2.1428571428571428"/>
    <n v="7.5"/>
    <x v="1"/>
    <s v="musical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6T23:27:19"/>
    <d v="2015-10-07T22:27:19"/>
    <b v="0"/>
    <n v="0"/>
    <b v="0"/>
    <s v="theater/musical"/>
    <n v="0"/>
    <e v="#DIV/0!"/>
    <x v="1"/>
    <s v="musical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7T23:59:00"/>
    <d v="2016-02-09T00:48:07"/>
    <b v="0"/>
    <n v="12"/>
    <b v="0"/>
    <s v="theater/musical"/>
    <n v="16.420000000000002"/>
    <n v="68.416666666666671"/>
    <x v="1"/>
    <s v="musical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1T19:17:18"/>
    <d v="2016-10-22T18:17:18"/>
    <b v="0"/>
    <n v="1"/>
    <b v="0"/>
    <s v="theater/musical"/>
    <n v="0.1"/>
    <n v="1"/>
    <x v="1"/>
    <s v="musical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18:30:00"/>
    <d v="2015-05-16T05:06:42"/>
    <b v="0"/>
    <n v="8"/>
    <b v="0"/>
    <s v="theater/musical"/>
    <n v="4.8099999999999996"/>
    <n v="60.125"/>
    <x v="1"/>
    <s v="musical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2:58:47"/>
    <d v="2016-08-16T12:58:47"/>
    <b v="0"/>
    <n v="2"/>
    <b v="0"/>
    <s v="theater/musical"/>
    <n v="6"/>
    <n v="15"/>
    <x v="1"/>
    <s v="musical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d v="2014-10-05T02:00:45"/>
    <d v="2014-09-05T02:00:45"/>
    <b v="0"/>
    <n v="73"/>
    <b v="1"/>
    <s v="theater/plays"/>
    <n v="100.38249999999999"/>
    <n v="550.04109589041093"/>
    <x v="1"/>
    <s v="plays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2:06:34"/>
    <d v="2014-05-21T12:06:34"/>
    <b v="0"/>
    <n v="8"/>
    <b v="1"/>
    <s v="theater/plays"/>
    <n v="104"/>
    <n v="97.5"/>
    <x v="1"/>
    <s v="plays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06:29:44"/>
    <d v="2016-01-12T06:29:44"/>
    <b v="0"/>
    <n v="17"/>
    <b v="1"/>
    <s v="theater/plays"/>
    <n v="100"/>
    <n v="29.411764705882351"/>
    <x v="1"/>
    <s v="plays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0:59:00"/>
    <d v="2014-07-08T10:30:42"/>
    <b v="0"/>
    <n v="9"/>
    <b v="1"/>
    <s v="theater/plays"/>
    <n v="104"/>
    <n v="57.777777777777779"/>
    <x v="1"/>
    <s v="plays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4T22:59:00"/>
    <d v="2016-08-14T10:28:22"/>
    <b v="0"/>
    <n v="17"/>
    <b v="1"/>
    <s v="theater/plays"/>
    <n v="250.66666666666669"/>
    <n v="44.235294117647058"/>
    <x v="1"/>
    <s v="plays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3:43:27"/>
    <d v="2015-07-06T03:43:27"/>
    <b v="0"/>
    <n v="33"/>
    <b v="1"/>
    <s v="theater/plays"/>
    <n v="100.49999999999999"/>
    <n v="60.909090909090907"/>
    <x v="1"/>
    <s v="plays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2:00:00"/>
    <d v="2016-03-11T04:59:46"/>
    <b v="0"/>
    <n v="38"/>
    <b v="1"/>
    <s v="theater/plays"/>
    <n v="174.4"/>
    <n v="68.84210526315789"/>
    <x v="1"/>
    <s v="plays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1:59:00"/>
    <d v="2015-06-18T14:16:38"/>
    <b v="0"/>
    <n v="79"/>
    <b v="1"/>
    <s v="theater/plays"/>
    <n v="116.26"/>
    <n v="73.582278481012665"/>
    <x v="1"/>
    <s v="plays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17:59:00"/>
    <d v="2017-01-02T16:50:36"/>
    <b v="0"/>
    <n v="46"/>
    <b v="1"/>
    <s v="theater/plays"/>
    <n v="105.82000000000001"/>
    <n v="115.02173913043478"/>
    <x v="1"/>
    <s v="plays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16:42:00"/>
    <d v="2016-05-09T10:06:59"/>
    <b v="0"/>
    <n v="20"/>
    <b v="1"/>
    <s v="theater/plays"/>
    <n v="110.75"/>
    <n v="110.75"/>
    <x v="1"/>
    <s v="plays"/>
    <x v="2"/>
    <x v="5"/>
  </r>
  <r>
    <n v="3658"/>
    <s v="Mr. Marmalade"/>
    <s v="Life is hard when your own imaginary friend can't make time for you."/>
    <n v="1500"/>
    <n v="1510"/>
    <x v="0"/>
    <s v="US"/>
    <s v="USD"/>
    <d v="2014-07-01T22:59:00"/>
    <d v="2014-05-16T15:36:20"/>
    <b v="0"/>
    <n v="20"/>
    <b v="1"/>
    <s v="theater/plays"/>
    <n v="100.66666666666666"/>
    <n v="75.5"/>
    <x v="1"/>
    <s v="plays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09:39:00"/>
    <d v="2015-02-20T01:39:10"/>
    <b v="0"/>
    <n v="13"/>
    <b v="1"/>
    <s v="theater/plays"/>
    <n v="102.03333333333333"/>
    <n v="235.46153846153845"/>
    <x v="1"/>
    <s v="plays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16:08:45"/>
    <d v="2014-11-28T16:08:45"/>
    <b v="0"/>
    <n v="22"/>
    <b v="1"/>
    <s v="theater/plays"/>
    <n v="100"/>
    <n v="11.363636363636363"/>
    <x v="1"/>
    <s v="plays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09T23:00:00"/>
    <d v="2016-03-18T16:31:12"/>
    <b v="0"/>
    <n v="36"/>
    <b v="1"/>
    <s v="theater/plays"/>
    <n v="111.00000000000001"/>
    <n v="92.5"/>
    <x v="1"/>
    <s v="plays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0T23:16:54"/>
    <d v="2015-03-01T00:16:54"/>
    <b v="0"/>
    <n v="40"/>
    <b v="1"/>
    <s v="theater/plays"/>
    <n v="101.42500000000001"/>
    <n v="202.85"/>
    <x v="1"/>
    <s v="plays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06:50:30"/>
    <d v="2016-10-22T05:50:30"/>
    <b v="0"/>
    <n v="9"/>
    <b v="1"/>
    <s v="theater/plays"/>
    <n v="104"/>
    <n v="26"/>
    <x v="1"/>
    <s v="plays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0:58:09"/>
    <d v="2016-06-02T00:58:09"/>
    <b v="0"/>
    <n v="19"/>
    <b v="1"/>
    <s v="theater/plays"/>
    <n v="109.375"/>
    <n v="46.05263157894737"/>
    <x v="1"/>
    <s v="plays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4:54:00"/>
    <d v="2015-10-17T14:23:42"/>
    <b v="0"/>
    <n v="14"/>
    <b v="1"/>
    <s v="theater/plays"/>
    <n v="115.16129032258064"/>
    <n v="51"/>
    <x v="1"/>
    <s v="plays"/>
    <x v="0"/>
    <x v="9"/>
  </r>
  <r>
    <n v="3666"/>
    <s v="Israel LÃ³pez @ Ojai Playwrights Conference"/>
    <s v="Artistic Internship @ Ojai Playwrights Conference"/>
    <n v="1200"/>
    <n v="1200"/>
    <x v="0"/>
    <s v="US"/>
    <s v="USD"/>
    <d v="2014-07-24T02:00:00"/>
    <d v="2014-07-02T16:43:02"/>
    <b v="0"/>
    <n v="38"/>
    <b v="1"/>
    <s v="theater/plays"/>
    <n v="100"/>
    <n v="31.578947368421051"/>
    <x v="1"/>
    <s v="plays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18:16:59"/>
    <d v="2015-06-18T18:16:59"/>
    <b v="0"/>
    <n v="58"/>
    <b v="1"/>
    <s v="theater/plays"/>
    <n v="103.17033333333335"/>
    <n v="53.363965517241382"/>
    <x v="1"/>
    <s v="plays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3:33:00"/>
    <d v="2015-06-30T08:20:52"/>
    <b v="0"/>
    <n v="28"/>
    <b v="1"/>
    <s v="theater/plays"/>
    <n v="103.49999999999999"/>
    <n v="36.964285714285715"/>
    <x v="1"/>
    <s v="plays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1:12:17"/>
    <d v="2015-05-12T11:12:17"/>
    <b v="0"/>
    <n v="17"/>
    <b v="1"/>
    <s v="theater/plays"/>
    <n v="138.19999999999999"/>
    <n v="81.294117647058826"/>
    <x v="1"/>
    <s v="plays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18:00:00"/>
    <d v="2015-05-18T07:20:11"/>
    <b v="0"/>
    <n v="12"/>
    <b v="1"/>
    <s v="theater/plays"/>
    <n v="109.54545454545455"/>
    <n v="20.083333333333332"/>
    <x v="1"/>
    <s v="plays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0T22:59:00"/>
    <d v="2014-06-30T10:04:27"/>
    <b v="0"/>
    <n v="40"/>
    <b v="1"/>
    <s v="theater/plays"/>
    <n v="100.85714285714286"/>
    <n v="88.25"/>
    <x v="1"/>
    <s v="plays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17:43:04"/>
    <d v="2014-08-27T17:43:04"/>
    <b v="0"/>
    <n v="57"/>
    <b v="1"/>
    <s v="theater/plays"/>
    <n v="101.53333333333335"/>
    <n v="53.438596491228068"/>
    <x v="1"/>
    <s v="plays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07:52:00"/>
    <d v="2014-10-02T02:04:57"/>
    <b v="0"/>
    <n v="114"/>
    <b v="1"/>
    <s v="theater/plays"/>
    <n v="113.625"/>
    <n v="39.868421052631582"/>
    <x v="1"/>
    <s v="plays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15:57:09"/>
    <d v="2016-07-05T15:57:09"/>
    <b v="0"/>
    <n v="31"/>
    <b v="1"/>
    <s v="theater/plays"/>
    <n v="100"/>
    <n v="145.16129032258064"/>
    <x v="1"/>
    <s v="plays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18:00:00"/>
    <d v="2016-05-03T09:19:42"/>
    <b v="0"/>
    <n v="3"/>
    <b v="1"/>
    <s v="theater/plays"/>
    <n v="140"/>
    <n v="23.333333333333332"/>
    <x v="1"/>
    <s v="plays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4:34:44"/>
    <d v="2014-08-25T14:34:44"/>
    <b v="0"/>
    <n v="16"/>
    <b v="1"/>
    <s v="theater/plays"/>
    <n v="128.75"/>
    <n v="64.375"/>
    <x v="1"/>
    <s v="plays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2T22:59:00"/>
    <d v="2014-06-12T08:46:58"/>
    <b v="0"/>
    <n v="199"/>
    <b v="1"/>
    <s v="theater/plays"/>
    <n v="102.90416666666667"/>
    <n v="62.052763819095475"/>
    <x v="1"/>
    <s v="plays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07:44:58"/>
    <d v="2015-04-26T07:44:58"/>
    <b v="0"/>
    <n v="31"/>
    <b v="1"/>
    <s v="theater/plays"/>
    <n v="102.49999999999999"/>
    <n v="66.129032258064512"/>
    <x v="1"/>
    <s v="plays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6-30T23:59:00"/>
    <d v="2014-05-27T13:16:21"/>
    <b v="0"/>
    <n v="30"/>
    <b v="1"/>
    <s v="theater/plays"/>
    <n v="110.1"/>
    <n v="73.400000000000006"/>
    <x v="1"/>
    <s v="plays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05:53:54"/>
    <d v="2016-09-14T05:53:54"/>
    <b v="0"/>
    <n v="34"/>
    <b v="1"/>
    <s v="theater/plays"/>
    <n v="112.76666666666667"/>
    <n v="99.5"/>
    <x v="1"/>
    <s v="plays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0:38:10"/>
    <d v="2016-01-05T10:38:10"/>
    <b v="0"/>
    <n v="18"/>
    <b v="1"/>
    <s v="theater/plays"/>
    <n v="111.9"/>
    <n v="62.166666666666664"/>
    <x v="1"/>
    <s v="plays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1:59:00"/>
    <d v="2014-05-13T11:26:58"/>
    <b v="0"/>
    <n v="67"/>
    <b v="1"/>
    <s v="theater/plays"/>
    <n v="139.19999999999999"/>
    <n v="62.328358208955223"/>
    <x v="1"/>
    <s v="plays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19T21:48:16"/>
    <d v="2016-09-19T21:48:16"/>
    <b v="0"/>
    <n v="66"/>
    <b v="1"/>
    <s v="theater/plays"/>
    <n v="110.85714285714286"/>
    <n v="58.787878787878789"/>
    <x v="1"/>
    <s v="plays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1T23:19:46"/>
    <d v="2015-08-02T23:19:46"/>
    <b v="0"/>
    <n v="23"/>
    <b v="1"/>
    <s v="theater/plays"/>
    <n v="139.06666666666666"/>
    <n v="45.347826086956523"/>
    <x v="1"/>
    <s v="plays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16:00:00"/>
    <d v="2014-04-24T09:14:19"/>
    <b v="0"/>
    <n v="126"/>
    <b v="1"/>
    <s v="theater/plays"/>
    <n v="105.69999999999999"/>
    <n v="41.944444444444443"/>
    <x v="1"/>
    <s v="plays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8T22:59:00"/>
    <d v="2015-08-14T10:54:20"/>
    <b v="0"/>
    <n v="6"/>
    <b v="1"/>
    <s v="theater/plays"/>
    <n v="101.42857142857142"/>
    <n v="59.166666666666664"/>
    <x v="1"/>
    <s v="plays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0:14:15"/>
    <d v="2014-05-28T00:14:15"/>
    <b v="0"/>
    <n v="25"/>
    <b v="1"/>
    <s v="theater/plays"/>
    <n v="100.245"/>
    <n v="200.49"/>
    <x v="1"/>
    <s v="plays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3:53:24"/>
    <d v="2014-07-09T13:53:24"/>
    <b v="0"/>
    <n v="39"/>
    <b v="1"/>
    <s v="theater/plays"/>
    <n v="109.16666666666666"/>
    <n v="83.974358974358978"/>
    <x v="1"/>
    <s v="plays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17:25:00"/>
    <d v="2015-05-23T14:50:39"/>
    <b v="0"/>
    <n v="62"/>
    <b v="1"/>
    <s v="theater/plays"/>
    <n v="118.33333333333333"/>
    <n v="57.258064516129032"/>
    <x v="1"/>
    <s v="plays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0:21:23"/>
    <d v="2014-10-28T09:21:23"/>
    <b v="0"/>
    <n v="31"/>
    <b v="1"/>
    <s v="theater/plays"/>
    <n v="120"/>
    <n v="58.064516129032256"/>
    <x v="1"/>
    <s v="plays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d v="2015-03-01T23:59:00"/>
    <d v="2015-01-16T11:48:49"/>
    <b v="0"/>
    <n v="274"/>
    <b v="1"/>
    <s v="theater/plays"/>
    <n v="127.96000000000001"/>
    <n v="186.80291970802921"/>
    <x v="1"/>
    <s v="plays"/>
    <x v="0"/>
    <x v="1"/>
  </r>
  <r>
    <n v="3692"/>
    <s v="An Evening With Durang"/>
    <s v="Help us independently produce two great comedies by Christopher Durang."/>
    <n v="1000"/>
    <n v="1260"/>
    <x v="0"/>
    <s v="US"/>
    <s v="USD"/>
    <d v="2014-09-18T19:00:00"/>
    <d v="2014-09-09T18:09:39"/>
    <b v="0"/>
    <n v="17"/>
    <b v="1"/>
    <s v="theater/plays"/>
    <n v="126"/>
    <n v="74.117647058823536"/>
    <x v="1"/>
    <s v="plays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17:30:00"/>
    <d v="2015-10-31T23:35:29"/>
    <b v="0"/>
    <n v="14"/>
    <b v="1"/>
    <s v="theater/plays"/>
    <n v="129.12912912912913"/>
    <n v="30.714285714285715"/>
    <x v="1"/>
    <s v="plays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5T21:00:00"/>
    <d v="2016-04-29T22:12:47"/>
    <b v="0"/>
    <n v="60"/>
    <b v="1"/>
    <s v="theater/plays"/>
    <n v="107.42857142857143"/>
    <n v="62.666666666666664"/>
    <x v="1"/>
    <s v="plays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15:53:30"/>
    <d v="2014-12-22T15:53:30"/>
    <b v="0"/>
    <n v="33"/>
    <b v="1"/>
    <s v="theater/plays"/>
    <n v="100.125"/>
    <n v="121.36363636363636"/>
    <x v="1"/>
    <s v="plays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09:48:36"/>
    <d v="2014-12-15T09:48:36"/>
    <b v="0"/>
    <n v="78"/>
    <b v="1"/>
    <s v="theater/plays"/>
    <n v="155"/>
    <n v="39.743589743589745"/>
    <x v="1"/>
    <s v="plays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06:10:48"/>
    <d v="2016-04-19T06:10:48"/>
    <b v="0"/>
    <n v="30"/>
    <b v="1"/>
    <s v="theater/plays"/>
    <n v="108"/>
    <n v="72"/>
    <x v="1"/>
    <s v="plays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4:21:27"/>
    <d v="2016-02-01T14:21:27"/>
    <b v="0"/>
    <n v="136"/>
    <b v="1"/>
    <s v="theater/plays"/>
    <n v="110.52"/>
    <n v="40.632352941176471"/>
    <x v="1"/>
    <s v="plays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09:26:56"/>
    <d v="2014-09-15T09:26:56"/>
    <b v="0"/>
    <n v="40"/>
    <b v="1"/>
    <s v="theater/plays"/>
    <n v="100.8"/>
    <n v="63"/>
    <x v="1"/>
    <s v="plays"/>
    <x v="3"/>
    <x v="8"/>
  </r>
  <r>
    <n v="3700"/>
    <s v="Generations (Senior Project)"/>
    <s v="Help me produce the play I have written for my senior project!"/>
    <n v="500"/>
    <n v="606"/>
    <x v="0"/>
    <s v="US"/>
    <s v="USD"/>
    <d v="2014-09-30T11:00:00"/>
    <d v="2014-08-31T09:03:20"/>
    <b v="0"/>
    <n v="18"/>
    <b v="1"/>
    <s v="theater/plays"/>
    <n v="121.2"/>
    <n v="33.666666666666664"/>
    <x v="1"/>
    <s v="plays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07:59:53"/>
    <d v="2015-05-05T07:59:53"/>
    <b v="0"/>
    <n v="39"/>
    <b v="1"/>
    <s v="theater/plays"/>
    <n v="100.33333333333334"/>
    <n v="38.589743589743591"/>
    <x v="1"/>
    <s v="plays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17:59:00"/>
    <d v="2016-06-03T07:54:44"/>
    <b v="0"/>
    <n v="21"/>
    <b v="1"/>
    <s v="theater/plays"/>
    <n v="109.16666666666666"/>
    <n v="155.95238095238096"/>
    <x v="1"/>
    <s v="plays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1:59:00"/>
    <d v="2016-07-05T07:06:28"/>
    <b v="0"/>
    <n v="30"/>
    <b v="1"/>
    <s v="theater/plays"/>
    <n v="123.42857142857142"/>
    <n v="43.2"/>
    <x v="1"/>
    <s v="plays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1:33:14"/>
    <d v="2016-04-01T11:33:14"/>
    <b v="0"/>
    <n v="27"/>
    <b v="1"/>
    <s v="theater/plays"/>
    <n v="136.33666666666667"/>
    <n v="15.148518518518518"/>
    <x v="1"/>
    <s v="plays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3:00:00"/>
    <d v="2014-06-02T08:01:54"/>
    <b v="0"/>
    <n v="35"/>
    <b v="1"/>
    <s v="theater/plays"/>
    <n v="103.46657233816768"/>
    <n v="83.571428571428569"/>
    <x v="1"/>
    <s v="plays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16:55:49"/>
    <d v="2014-08-28T16:55:49"/>
    <b v="0"/>
    <n v="13"/>
    <b v="1"/>
    <s v="theater/plays"/>
    <n v="121.33333333333334"/>
    <n v="140"/>
    <x v="1"/>
    <s v="plays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0:26:00"/>
    <d v="2016-06-30T20:09:38"/>
    <b v="0"/>
    <n v="23"/>
    <b v="1"/>
    <s v="theater/plays"/>
    <n v="186"/>
    <n v="80.869565217391298"/>
    <x v="1"/>
    <s v="plays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3T22:24:46"/>
    <d v="2014-06-19T22:24:46"/>
    <b v="0"/>
    <n v="39"/>
    <b v="1"/>
    <s v="theater/plays"/>
    <n v="300"/>
    <n v="53.846153846153847"/>
    <x v="1"/>
    <s v="plays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1:59:06"/>
    <d v="2014-05-26T11:59:06"/>
    <b v="0"/>
    <n v="35"/>
    <b v="1"/>
    <s v="theater/plays"/>
    <n v="108.25"/>
    <n v="30.928571428571427"/>
    <x v="1"/>
    <s v="plays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08:49:48"/>
    <d v="2015-03-09T08:49:48"/>
    <b v="0"/>
    <n v="27"/>
    <b v="1"/>
    <s v="theater/plays"/>
    <n v="141.15384615384616"/>
    <n v="67.962962962962962"/>
    <x v="1"/>
    <s v="plays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d v="2014-06-15T11:00:00"/>
    <d v="2014-05-20T12:22:53"/>
    <b v="0"/>
    <n v="21"/>
    <b v="1"/>
    <s v="theater/plays"/>
    <n v="113.99999999999999"/>
    <n v="27.142857142857142"/>
    <x v="1"/>
    <s v="plays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1:59:00"/>
    <d v="2015-05-09T23:07:47"/>
    <b v="0"/>
    <n v="104"/>
    <b v="1"/>
    <s v="theater/plays"/>
    <n v="153.73333333333335"/>
    <n v="110.86538461538461"/>
    <x v="1"/>
    <s v="plays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2:42:46"/>
    <d v="2016-05-15T12:42:46"/>
    <b v="0"/>
    <n v="19"/>
    <b v="1"/>
    <s v="theater/plays"/>
    <n v="101.49999999999999"/>
    <n v="106.84210526315789"/>
    <x v="1"/>
    <s v="plays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5T22:59:00"/>
    <d v="2015-04-24T08:21:07"/>
    <b v="0"/>
    <n v="97"/>
    <b v="1"/>
    <s v="theater/plays"/>
    <n v="102.35000000000001"/>
    <n v="105.51546391752578"/>
    <x v="1"/>
    <s v="plays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07:52:00"/>
    <d v="2015-02-01T18:53:39"/>
    <b v="0"/>
    <n v="27"/>
    <b v="1"/>
    <s v="theater/plays"/>
    <n v="102.57142857142858"/>
    <n v="132.96296296296296"/>
    <x v="1"/>
    <s v="plays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16:18:29"/>
    <d v="2015-12-22T16:18:29"/>
    <b v="0"/>
    <n v="24"/>
    <b v="1"/>
    <s v="theater/plays"/>
    <n v="155.75"/>
    <n v="51.916666666666664"/>
    <x v="1"/>
    <s v="plays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15:47:29"/>
    <d v="2015-04-08T15:47:29"/>
    <b v="0"/>
    <n v="13"/>
    <b v="1"/>
    <s v="theater/plays"/>
    <n v="100.75"/>
    <n v="310"/>
    <x v="1"/>
    <s v="plays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2:11:15"/>
    <d v="2015-01-28T12:11:15"/>
    <b v="0"/>
    <n v="46"/>
    <b v="1"/>
    <s v="theater/plays"/>
    <n v="239.4"/>
    <n v="26.021739130434781"/>
    <x v="1"/>
    <s v="plays"/>
    <x v="0"/>
    <x v="1"/>
  </r>
  <r>
    <n v="3719"/>
    <s v="Corium"/>
    <s v="A new piece of physical theatre about love, regret and longing."/>
    <n v="200"/>
    <n v="420"/>
    <x v="0"/>
    <s v="GB"/>
    <s v="GBP"/>
    <d v="2015-06-22T12:31:06"/>
    <d v="2015-05-23T12:31:06"/>
    <b v="0"/>
    <n v="4"/>
    <b v="1"/>
    <s v="theater/plays"/>
    <n v="210"/>
    <n v="105"/>
    <x v="1"/>
    <s v="plays"/>
    <x v="0"/>
    <x v="5"/>
  </r>
  <r>
    <n v="3720"/>
    <s v="Lakotas and the American Theatre"/>
    <s v="Breaking the American Indian stereotype in the American Theatre."/>
    <n v="3300"/>
    <n v="3449"/>
    <x v="0"/>
    <s v="US"/>
    <s v="USD"/>
    <d v="2015-07-02T18:50:06"/>
    <d v="2015-06-10T18:50:06"/>
    <b v="0"/>
    <n v="40"/>
    <b v="1"/>
    <s v="theater/plays"/>
    <n v="104.51515151515152"/>
    <n v="86.224999999999994"/>
    <x v="1"/>
    <s v="plays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18:28:04"/>
    <d v="2014-10-15T17:28:04"/>
    <b v="0"/>
    <n v="44"/>
    <b v="1"/>
    <s v="theater/plays"/>
    <n v="100.8"/>
    <n v="114.54545454545455"/>
    <x v="1"/>
    <s v="plays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17:59:00"/>
    <d v="2016-01-12T11:07:27"/>
    <b v="0"/>
    <n v="35"/>
    <b v="1"/>
    <s v="theater/plays"/>
    <n v="111.20000000000002"/>
    <n v="47.657142857142858"/>
    <x v="1"/>
    <s v="plays"/>
    <x v="2"/>
    <x v="1"/>
  </r>
  <r>
    <n v="3723"/>
    <s v="Beauty and the Beast"/>
    <s v="Saltmine Theatre Company present Beauty and the Beast:"/>
    <n v="4500"/>
    <n v="4592"/>
    <x v="0"/>
    <s v="GB"/>
    <s v="GBP"/>
    <d v="2014-11-30T14:04:22"/>
    <d v="2014-10-31T13:04:22"/>
    <b v="0"/>
    <n v="63"/>
    <b v="1"/>
    <s v="theater/plays"/>
    <n v="102.04444444444445"/>
    <n v="72.888888888888886"/>
    <x v="1"/>
    <s v="plays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18:00:00"/>
    <d v="2016-04-05T06:47:40"/>
    <b v="0"/>
    <n v="89"/>
    <b v="1"/>
    <s v="theater/plays"/>
    <n v="102.54767441860466"/>
    <n v="49.545505617977533"/>
    <x v="1"/>
    <s v="plays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16:30:00"/>
    <d v="2016-02-01T17:41:07"/>
    <b v="0"/>
    <n v="15"/>
    <b v="1"/>
    <s v="theater/plays"/>
    <n v="127"/>
    <n v="25.4"/>
    <x v="1"/>
    <s v="plays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16:00:00"/>
    <d v="2016-04-01T22:22:51"/>
    <b v="0"/>
    <n v="46"/>
    <b v="1"/>
    <s v="theater/plays"/>
    <n v="338.70588235294122"/>
    <n v="62.586956521739133"/>
    <x v="1"/>
    <s v="plays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19T23:55:00"/>
    <d v="2016-09-19T03:21:34"/>
    <b v="0"/>
    <n v="33"/>
    <b v="1"/>
    <s v="theater/plays"/>
    <n v="100.75"/>
    <n v="61.060606060606062"/>
    <x v="1"/>
    <s v="plays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8T23:06:16"/>
    <d v="2015-07-19T23:06:16"/>
    <b v="0"/>
    <n v="31"/>
    <b v="0"/>
    <s v="theater/plays"/>
    <n v="9.31"/>
    <n v="60.064516129032256"/>
    <x v="1"/>
    <s v="plays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2T22:55:12"/>
    <d v="2015-02-05T23:55:12"/>
    <b v="0"/>
    <n v="5"/>
    <b v="0"/>
    <s v="theater/plays"/>
    <n v="7.24"/>
    <n v="72.400000000000006"/>
    <x v="1"/>
    <s v="plays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1:15:59"/>
    <d v="2015-07-18T11:15:59"/>
    <b v="0"/>
    <n v="1"/>
    <b v="0"/>
    <s v="theater/plays"/>
    <n v="10"/>
    <n v="100"/>
    <x v="1"/>
    <s v="plays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09T22:23:00"/>
    <d v="2014-12-10T13:04:06"/>
    <b v="0"/>
    <n v="12"/>
    <b v="0"/>
    <s v="theater/plays"/>
    <n v="11.272727272727273"/>
    <n v="51.666666666666664"/>
    <x v="1"/>
    <s v="plays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07:00:00"/>
    <d v="2014-11-25T11:15:33"/>
    <b v="0"/>
    <n v="4"/>
    <b v="0"/>
    <s v="theater/plays"/>
    <n v="15.411764705882353"/>
    <n v="32.75"/>
    <x v="1"/>
    <s v="plays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17:30:00"/>
    <d v="2015-04-08T19:35:08"/>
    <b v="0"/>
    <n v="0"/>
    <b v="0"/>
    <s v="theater/plays"/>
    <n v="0"/>
    <e v="#DIV/0!"/>
    <x v="1"/>
    <s v="plays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16:38:16"/>
    <d v="2015-03-26T16:38:16"/>
    <b v="0"/>
    <n v="7"/>
    <b v="0"/>
    <s v="theater/plays"/>
    <n v="28.466666666666669"/>
    <n v="61"/>
    <x v="1"/>
    <s v="plays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d v="2015-05-28T11:38:09"/>
    <d v="2015-04-28T11:38:09"/>
    <b v="0"/>
    <n v="2"/>
    <b v="0"/>
    <s v="theater/plays"/>
    <n v="13.333333333333334"/>
    <n v="10"/>
    <x v="1"/>
    <s v="plays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3:00:00"/>
    <d v="2015-02-13T12:04:53"/>
    <b v="0"/>
    <n v="1"/>
    <b v="0"/>
    <s v="theater/plays"/>
    <n v="0.66666666666666674"/>
    <n v="10"/>
    <x v="1"/>
    <s v="plays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d v="2015-11-12T01:59:00"/>
    <d v="2015-10-20T11:35:03"/>
    <b v="0"/>
    <n v="4"/>
    <b v="0"/>
    <s v="theater/plays"/>
    <n v="21.428571428571427"/>
    <n v="37.5"/>
    <x v="1"/>
    <s v="plays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17:00:00"/>
    <d v="2014-06-23T17:31:45"/>
    <b v="0"/>
    <n v="6"/>
    <b v="0"/>
    <s v="theater/plays"/>
    <n v="18"/>
    <n v="45"/>
    <x v="1"/>
    <s v="plays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05:47:48"/>
    <d v="2016-06-27T05:47:48"/>
    <b v="0"/>
    <n v="8"/>
    <b v="0"/>
    <s v="theater/plays"/>
    <n v="20.125"/>
    <n v="100.625"/>
    <x v="1"/>
    <s v="plays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1T20:53:58"/>
    <d v="2014-07-12T21:09:15"/>
    <b v="0"/>
    <n v="14"/>
    <b v="0"/>
    <s v="theater/plays"/>
    <n v="17.899999999999999"/>
    <n v="25.571428571428573"/>
    <x v="1"/>
    <s v="plays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17:05:50"/>
    <d v="2015-11-17T17:05:50"/>
    <b v="0"/>
    <n v="0"/>
    <b v="0"/>
    <s v="theater/plays"/>
    <n v="0"/>
    <e v="#DIV/0!"/>
    <x v="1"/>
    <s v="plays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0:09:04"/>
    <d v="2014-08-07T00:09:04"/>
    <b v="0"/>
    <n v="4"/>
    <b v="0"/>
    <s v="theater/plays"/>
    <n v="2"/>
    <n v="25"/>
    <x v="1"/>
    <s v="plays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d v="2014-07-03T12:02:44"/>
    <d v="2014-06-03T12:02:44"/>
    <b v="0"/>
    <n v="0"/>
    <b v="0"/>
    <s v="theater/plays"/>
    <n v="0"/>
    <e v="#DIV/0!"/>
    <x v="1"/>
    <s v="plays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4T22:59:00"/>
    <d v="2014-06-03T14:32:32"/>
    <b v="0"/>
    <n v="0"/>
    <b v="0"/>
    <s v="theater/plays"/>
    <n v="0"/>
    <e v="#DIV/0!"/>
    <x v="1"/>
    <s v="plays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1:45:02"/>
    <d v="2014-07-11T11:45:02"/>
    <b v="0"/>
    <n v="1"/>
    <b v="0"/>
    <s v="theater/plays"/>
    <n v="10"/>
    <n v="10"/>
    <x v="1"/>
    <s v="plays"/>
    <x v="3"/>
    <x v="3"/>
  </r>
  <r>
    <n v="3746"/>
    <s v="Stage Play Production - &quot;I Love You to Death&quot;"/>
    <s v="Generational curses CAN be broken...right?"/>
    <n v="8500"/>
    <n v="202"/>
    <x v="2"/>
    <s v="US"/>
    <s v="USD"/>
    <d v="2016-10-08T04:20:39"/>
    <d v="2016-09-08T04:20:39"/>
    <b v="0"/>
    <n v="1"/>
    <b v="0"/>
    <s v="theater/plays"/>
    <n v="2.3764705882352941"/>
    <n v="202"/>
    <x v="1"/>
    <s v="plays"/>
    <x v="2"/>
    <x v="8"/>
  </r>
  <r>
    <n v="3747"/>
    <s v="Counting Stars"/>
    <s v="The world premiere of an astonishing new play by acclaimed writer Atiha Sen Gupta."/>
    <n v="2500"/>
    <n v="25"/>
    <x v="2"/>
    <s v="GB"/>
    <s v="GBP"/>
    <d v="2015-07-05T17:59:00"/>
    <d v="2015-06-09T02:11:36"/>
    <b v="0"/>
    <n v="1"/>
    <b v="0"/>
    <s v="theater/plays"/>
    <n v="1"/>
    <n v="25"/>
    <x v="1"/>
    <s v="plays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0:59:00"/>
    <d v="2016-01-26T11:57:16"/>
    <b v="0"/>
    <n v="52"/>
    <b v="1"/>
    <s v="theater/musical"/>
    <n v="103.52"/>
    <n v="99.538461538461533"/>
    <x v="1"/>
    <s v="musical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8T22:59:00"/>
    <d v="2016-03-28T22:03:08"/>
    <b v="0"/>
    <n v="7"/>
    <b v="1"/>
    <s v="theater/musical"/>
    <n v="105"/>
    <n v="75"/>
    <x v="1"/>
    <s v="musical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2:59:00"/>
    <d v="2015-01-12T18:33:28"/>
    <b v="0"/>
    <n v="28"/>
    <b v="1"/>
    <s v="theater/musical"/>
    <n v="100.44999999999999"/>
    <n v="215.25"/>
    <x v="1"/>
    <s v="musical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18:51:13"/>
    <d v="2016-02-02T19:51:13"/>
    <b v="0"/>
    <n v="11"/>
    <b v="1"/>
    <s v="theater/musical"/>
    <n v="132.6"/>
    <n v="120.54545454545455"/>
    <x v="1"/>
    <s v="musical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16:00:00"/>
    <d v="2016-09-06T14:15:35"/>
    <b v="0"/>
    <n v="15"/>
    <b v="1"/>
    <s v="theater/musical"/>
    <n v="112.99999999999999"/>
    <n v="37.666666666666664"/>
    <x v="1"/>
    <s v="musical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2T19:00:00"/>
    <d v="2015-05-04T14:46:40"/>
    <b v="0"/>
    <n v="30"/>
    <b v="1"/>
    <s v="theater/musical"/>
    <n v="103.34"/>
    <n v="172.23333333333332"/>
    <x v="1"/>
    <s v="musical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5T23:59:00"/>
    <d v="2014-06-18T16:08:57"/>
    <b v="0"/>
    <n v="27"/>
    <b v="1"/>
    <s v="theater/musical"/>
    <n v="120"/>
    <n v="111.11111111111111"/>
    <x v="1"/>
    <s v="musical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15:48:27"/>
    <d v="2016-03-16T15:48:27"/>
    <b v="0"/>
    <n v="28"/>
    <b v="1"/>
    <s v="theater/musical"/>
    <n v="129.63636363636363"/>
    <n v="25.464285714285715"/>
    <x v="1"/>
    <s v="musical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4:33:18"/>
    <d v="2014-05-12T14:33:18"/>
    <b v="0"/>
    <n v="17"/>
    <b v="1"/>
    <s v="theater/musical"/>
    <n v="101.11111111111111"/>
    <n v="267.64705882352939"/>
    <x v="1"/>
    <s v="musical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15:25:15"/>
    <d v="2014-11-11T15:25:15"/>
    <b v="0"/>
    <n v="50"/>
    <b v="1"/>
    <s v="theater/musical"/>
    <n v="108.51428571428572"/>
    <n v="75.959999999999994"/>
    <x v="1"/>
    <s v="musical"/>
    <x v="3"/>
    <x v="4"/>
  </r>
  <r>
    <n v="3758"/>
    <s v="Luigi's Ladies"/>
    <s v="LUIGI'S LADIES: an original one-woman musical comedy"/>
    <n v="1500"/>
    <n v="1535"/>
    <x v="0"/>
    <s v="US"/>
    <s v="USD"/>
    <d v="2014-05-19T00:00:00"/>
    <d v="2014-04-18T06:18:58"/>
    <b v="0"/>
    <n v="26"/>
    <b v="1"/>
    <s v="theater/musical"/>
    <n v="102.33333333333334"/>
    <n v="59.03846153846154"/>
    <x v="1"/>
    <s v="musical"/>
    <x v="3"/>
    <x v="6"/>
  </r>
  <r>
    <n v="3759"/>
    <s v="Pared Down Productions"/>
    <s v="A production company specializing in small-scale musicals"/>
    <n v="4000"/>
    <n v="4409.7700000000004"/>
    <x v="0"/>
    <s v="US"/>
    <s v="USD"/>
    <d v="2015-08-25T21:35:53"/>
    <d v="2015-06-26T21:35:53"/>
    <b v="0"/>
    <n v="88"/>
    <b v="1"/>
    <s v="theater/musical"/>
    <n v="110.24425000000002"/>
    <n v="50.111022727272733"/>
    <x v="1"/>
    <s v="musical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07:36:26"/>
    <d v="2014-04-10T07:36:26"/>
    <b v="0"/>
    <n v="91"/>
    <b v="1"/>
    <s v="theater/musical"/>
    <n v="101.0154"/>
    <n v="55.502967032967035"/>
    <x v="1"/>
    <s v="musical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18:00:00"/>
    <d v="2015-06-18T06:12:17"/>
    <b v="0"/>
    <n v="3"/>
    <b v="1"/>
    <s v="theater/musical"/>
    <n v="100"/>
    <n v="166.66666666666666"/>
    <x v="1"/>
    <s v="musical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4:31:29"/>
    <d v="2015-07-08T14:31:29"/>
    <b v="0"/>
    <n v="28"/>
    <b v="1"/>
    <s v="theater/musical"/>
    <n v="106.24"/>
    <n v="47.428571428571431"/>
    <x v="1"/>
    <s v="musical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2:00:26"/>
    <d v="2015-03-02T13:00:26"/>
    <b v="0"/>
    <n v="77"/>
    <b v="1"/>
    <s v="theater/musical"/>
    <n v="100"/>
    <n v="64.935064935064929"/>
    <x v="1"/>
    <s v="musical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8T19:36:00"/>
    <d v="2016-05-09T15:13:52"/>
    <b v="0"/>
    <n v="27"/>
    <b v="1"/>
    <s v="theater/musical"/>
    <n v="100"/>
    <n v="55.555555555555557"/>
    <x v="1"/>
    <s v="musical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3:38:02"/>
    <d v="2014-06-30T13:38:02"/>
    <b v="0"/>
    <n v="107"/>
    <b v="1"/>
    <s v="theater/musical"/>
    <n v="113.45714285714286"/>
    <n v="74.224299065420567"/>
    <x v="1"/>
    <s v="musical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2T23:00:45"/>
    <d v="2014-05-28T23:00:45"/>
    <b v="0"/>
    <n v="96"/>
    <b v="1"/>
    <s v="theater/musical"/>
    <n v="102.65010000000001"/>
    <n v="106.9271875"/>
    <x v="1"/>
    <s v="musical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2-28T23:59:00"/>
    <d v="2015-02-14T19:28:17"/>
    <b v="0"/>
    <n v="56"/>
    <b v="1"/>
    <s v="theater/musical"/>
    <n v="116.75"/>
    <n v="41.696428571428569"/>
    <x v="1"/>
    <s v="musical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2:28:10"/>
    <d v="2014-05-13T12:28:10"/>
    <b v="0"/>
    <n v="58"/>
    <b v="1"/>
    <s v="theater/musical"/>
    <n v="107.65274999999998"/>
    <n v="74.243275862068955"/>
    <x v="1"/>
    <s v="musical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09:21:19"/>
    <d v="2016-03-16T09:21:19"/>
    <b v="0"/>
    <n v="15"/>
    <b v="1"/>
    <s v="theater/musical"/>
    <n v="100"/>
    <n v="73.333333333333329"/>
    <x v="1"/>
    <s v="musical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17:20:10"/>
    <d v="2015-05-14T17:20:10"/>
    <b v="0"/>
    <n v="20"/>
    <b v="1"/>
    <s v="theater/musical"/>
    <n v="100"/>
    <n v="100"/>
    <x v="1"/>
    <s v="musical"/>
    <x v="0"/>
    <x v="5"/>
  </r>
  <r>
    <n v="3771"/>
    <s v="COME OUT SWINGIN'!"/>
    <s v="I would like to make a demo recording of six songs from COME OUT SWINGIN'!"/>
    <n v="1000"/>
    <n v="1460"/>
    <x v="0"/>
    <s v="US"/>
    <s v="USD"/>
    <d v="2016-05-17T19:00:00"/>
    <d v="2016-05-03T15:34:12"/>
    <b v="0"/>
    <n v="38"/>
    <b v="1"/>
    <s v="theater/musical"/>
    <n v="146"/>
    <n v="38.421052631578945"/>
    <x v="1"/>
    <s v="musical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1:00:00"/>
    <d v="2016-11-08T09:48:26"/>
    <b v="0"/>
    <n v="33"/>
    <b v="1"/>
    <s v="theater/musical"/>
    <n v="110.2"/>
    <n v="166.96969696969697"/>
    <x v="1"/>
    <s v="musical"/>
    <x v="2"/>
    <x v="4"/>
  </r>
  <r>
    <n v="3773"/>
    <s v="Dundee: A Hip-Hopera"/>
    <s v="A dramatic hip-hopera, inspired from monologues written by the performers."/>
    <n v="5000"/>
    <n v="5410"/>
    <x v="0"/>
    <s v="US"/>
    <s v="USD"/>
    <d v="2016-11-14T21:08:00"/>
    <d v="2016-10-12T19:07:27"/>
    <b v="0"/>
    <n v="57"/>
    <b v="1"/>
    <s v="theater/musical"/>
    <n v="108.2"/>
    <n v="94.912280701754383"/>
    <x v="1"/>
    <s v="musical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4:00:55"/>
    <d v="2015-03-24T14:00:55"/>
    <b v="0"/>
    <n v="25"/>
    <b v="1"/>
    <s v="theater/musical"/>
    <n v="100"/>
    <n v="100"/>
    <x v="1"/>
    <s v="musical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8T23:00:00"/>
    <d v="2015-03-12T17:37:23"/>
    <b v="0"/>
    <n v="14"/>
    <b v="1"/>
    <s v="theater/musical"/>
    <n v="100.25"/>
    <n v="143.21428571428572"/>
    <x v="1"/>
    <s v="musical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7-31T20:00:00"/>
    <d v="2014-06-24T03:49:38"/>
    <b v="0"/>
    <n v="94"/>
    <b v="1"/>
    <s v="theater/musical"/>
    <n v="106.71250000000001"/>
    <n v="90.819148936170208"/>
    <x v="1"/>
    <s v="musical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6T23:00:00"/>
    <d v="2014-09-04T21:40:21"/>
    <b v="0"/>
    <n v="59"/>
    <b v="1"/>
    <s v="theater/musical"/>
    <n v="143.19999999999999"/>
    <n v="48.542372881355931"/>
    <x v="1"/>
    <s v="musical"/>
    <x v="3"/>
    <x v="8"/>
  </r>
  <r>
    <n v="3778"/>
    <s v="Give a Puppet a Hand"/>
    <s v="Sponsor an AVENUE Q puppet for The Barn Players April 2015 production."/>
    <n v="2400"/>
    <n v="2521"/>
    <x v="0"/>
    <s v="US"/>
    <s v="USD"/>
    <d v="2015-02-14T14:39:40"/>
    <d v="2014-12-16T14:39:40"/>
    <b v="0"/>
    <n v="36"/>
    <b v="1"/>
    <s v="theater/musical"/>
    <n v="105.04166666666667"/>
    <n v="70.027777777777771"/>
    <x v="1"/>
    <s v="musical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1:39:00"/>
    <d v="2016-02-25T12:39:00"/>
    <b v="0"/>
    <n v="115"/>
    <b v="1"/>
    <s v="theater/musical"/>
    <n v="103.98"/>
    <n v="135.62608695652173"/>
    <x v="1"/>
    <s v="musical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15:06:00"/>
    <d v="2015-06-11T00:16:25"/>
    <b v="0"/>
    <n v="30"/>
    <b v="1"/>
    <s v="theater/musical"/>
    <n v="120"/>
    <n v="100"/>
    <x v="1"/>
    <s v="musical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16:11:25"/>
    <d v="2014-08-14T16:11:25"/>
    <b v="0"/>
    <n v="52"/>
    <b v="1"/>
    <s v="theater/musical"/>
    <n v="109.66666666666667"/>
    <n v="94.90384615384616"/>
    <x v="1"/>
    <s v="musical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18:00:00"/>
    <d v="2016-06-25T15:41:37"/>
    <b v="0"/>
    <n v="27"/>
    <b v="1"/>
    <s v="theater/musical"/>
    <n v="101.75"/>
    <n v="75.370370370370367"/>
    <x v="1"/>
    <s v="musical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1:00:00"/>
    <d v="2016-02-19T22:22:00"/>
    <b v="0"/>
    <n v="24"/>
    <b v="1"/>
    <s v="theater/musical"/>
    <n v="128.91666666666666"/>
    <n v="64.458333333333329"/>
    <x v="1"/>
    <s v="musical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18:32:12"/>
    <d v="2016-06-10T18:32:12"/>
    <b v="0"/>
    <n v="10"/>
    <b v="1"/>
    <s v="theater/musical"/>
    <n v="114.99999999999999"/>
    <n v="115"/>
    <x v="1"/>
    <s v="musical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05:03:00"/>
    <d v="2016-06-27T10:19:29"/>
    <b v="0"/>
    <n v="30"/>
    <b v="1"/>
    <s v="theater/musical"/>
    <n v="150.75"/>
    <n v="100.5"/>
    <x v="1"/>
    <s v="musical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6T19:54:35"/>
    <d v="2016-04-26T19:54:35"/>
    <b v="0"/>
    <n v="71"/>
    <b v="1"/>
    <s v="theater/musical"/>
    <n v="110.96666666666665"/>
    <n v="93.774647887323937"/>
    <x v="1"/>
    <s v="musical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0T22:59:00"/>
    <d v="2015-06-12T07:50:06"/>
    <b v="0"/>
    <n v="10"/>
    <b v="1"/>
    <s v="theater/musical"/>
    <n v="100.28571428571429"/>
    <n v="35.1"/>
    <x v="1"/>
    <s v="musical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1:18:00"/>
    <d v="2015-11-25T11:41:59"/>
    <b v="0"/>
    <n v="1"/>
    <b v="0"/>
    <s v="theater/musical"/>
    <n v="0.66666666666666674"/>
    <n v="500"/>
    <x v="1"/>
    <s v="musical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4:10:18"/>
    <d v="2015-05-14T14:10:18"/>
    <b v="0"/>
    <n v="4"/>
    <b v="0"/>
    <s v="theater/musical"/>
    <n v="3.267605633802817"/>
    <n v="29"/>
    <x v="1"/>
    <s v="musical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2:00:23"/>
    <d v="2016-10-23T11:00:23"/>
    <b v="0"/>
    <n v="0"/>
    <b v="0"/>
    <s v="theater/musical"/>
    <n v="0"/>
    <e v="#DIV/0!"/>
    <x v="1"/>
    <s v="musical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d v="2014-07-06T11:36:32"/>
    <d v="2014-05-07T11:36:32"/>
    <b v="0"/>
    <n v="0"/>
    <b v="0"/>
    <s v="theater/musical"/>
    <n v="0"/>
    <e v="#DIV/0!"/>
    <x v="1"/>
    <s v="musical"/>
    <x v="3"/>
    <x v="5"/>
  </r>
  <r>
    <n v="3792"/>
    <s v="BorikÃ©n: The Show"/>
    <s v="A cultural and historic journey through Puerto Rico's music and dance!"/>
    <n v="12500"/>
    <n v="35"/>
    <x v="2"/>
    <s v="US"/>
    <s v="USD"/>
    <d v="2015-07-15T05:43:42"/>
    <d v="2015-06-15T05:43:42"/>
    <b v="0"/>
    <n v="2"/>
    <b v="0"/>
    <s v="theater/musical"/>
    <n v="0.27999999999999997"/>
    <n v="17.5"/>
    <x v="1"/>
    <s v="musical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17:32:09"/>
    <d v="2014-11-25T17:32:09"/>
    <b v="0"/>
    <n v="24"/>
    <b v="0"/>
    <s v="theater/musical"/>
    <n v="59.657142857142851"/>
    <n v="174"/>
    <x v="1"/>
    <s v="musical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08:55:54"/>
    <d v="2015-05-08T08:55:54"/>
    <b v="0"/>
    <n v="1"/>
    <b v="0"/>
    <s v="theater/musical"/>
    <n v="1"/>
    <n v="50"/>
    <x v="1"/>
    <s v="musical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17:30:00"/>
    <d v="2015-07-16T05:28:10"/>
    <b v="0"/>
    <n v="2"/>
    <b v="0"/>
    <s v="theater/musical"/>
    <n v="1.6666666666666667"/>
    <n v="5"/>
    <x v="1"/>
    <s v="musical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3T19:42:36"/>
    <d v="2016-11-14T19:42:36"/>
    <b v="0"/>
    <n v="1"/>
    <b v="0"/>
    <s v="theater/musical"/>
    <n v="4.4444444444444444E-3"/>
    <n v="1"/>
    <x v="1"/>
    <s v="musical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16:09:25"/>
    <d v="2015-03-21T16:09:25"/>
    <b v="0"/>
    <n v="37"/>
    <b v="0"/>
    <s v="theater/musical"/>
    <n v="89.666666666666657"/>
    <n v="145.40540540540542"/>
    <x v="1"/>
    <s v="musical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2:20:48"/>
    <d v="2014-07-11T12:20:48"/>
    <b v="0"/>
    <n v="5"/>
    <b v="0"/>
    <s v="theater/musical"/>
    <n v="1.4642857142857144"/>
    <n v="205"/>
    <x v="1"/>
    <s v="musical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17:20:43"/>
    <d v="2016-02-10T17:20:43"/>
    <b v="0"/>
    <n v="4"/>
    <b v="0"/>
    <s v="theater/musical"/>
    <n v="4.0199999999999996"/>
    <n v="100.5"/>
    <x v="1"/>
    <s v="musical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0T23:59:00"/>
    <d v="2014-12-09T12:41:23"/>
    <b v="0"/>
    <n v="16"/>
    <b v="0"/>
    <s v="theater/musical"/>
    <n v="4.004545454545454"/>
    <n v="55.0625"/>
    <x v="1"/>
    <s v="musical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1:13:36"/>
    <d v="2014-12-02T11:13:36"/>
    <b v="0"/>
    <n v="9"/>
    <b v="0"/>
    <s v="theater/musical"/>
    <n v="8.52"/>
    <n v="47.333333333333336"/>
    <x v="1"/>
    <s v="musical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1T22:01:46"/>
    <d v="2015-09-21T22:01:46"/>
    <b v="0"/>
    <n v="0"/>
    <b v="0"/>
    <s v="theater/musical"/>
    <n v="0"/>
    <e v="#DIV/0!"/>
    <x v="1"/>
    <s v="musical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d v="2016-03-04T18:19:28"/>
    <d v="2016-02-03T18:19:28"/>
    <b v="0"/>
    <n v="40"/>
    <b v="0"/>
    <s v="theater/musical"/>
    <n v="19.650000000000002"/>
    <n v="58.95"/>
    <x v="1"/>
    <s v="musical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2:00:00"/>
    <d v="2016-06-05T19:13:44"/>
    <b v="0"/>
    <n v="0"/>
    <b v="0"/>
    <s v="theater/musical"/>
    <n v="0"/>
    <e v="#DIV/0!"/>
    <x v="1"/>
    <s v="musical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16:17:20"/>
    <d v="2014-07-29T16:17:20"/>
    <b v="0"/>
    <n v="2"/>
    <b v="0"/>
    <s v="theater/musical"/>
    <n v="2E-3"/>
    <n v="1.5"/>
    <x v="1"/>
    <s v="musical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1:13:01"/>
    <d v="2014-06-09T01:13:01"/>
    <b v="0"/>
    <n v="1"/>
    <b v="0"/>
    <s v="theater/musical"/>
    <n v="6.6666666666666666E-2"/>
    <n v="5"/>
    <x v="1"/>
    <s v="musical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16:48:59"/>
    <d v="2015-03-27T16:48:59"/>
    <b v="0"/>
    <n v="9"/>
    <b v="0"/>
    <s v="theater/musical"/>
    <n v="30.333333333333336"/>
    <n v="50.555555555555557"/>
    <x v="1"/>
    <s v="musical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4:53:39"/>
    <d v="2015-02-24T05:53:39"/>
    <b v="0"/>
    <n v="24"/>
    <b v="1"/>
    <s v="theater/plays"/>
    <n v="100"/>
    <n v="41.666666666666664"/>
    <x v="1"/>
    <s v="plays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18:00:00"/>
    <d v="2014-06-10T07:38:27"/>
    <b v="0"/>
    <n v="38"/>
    <b v="1"/>
    <s v="theater/plays"/>
    <n v="101.25"/>
    <n v="53.289473684210527"/>
    <x v="1"/>
    <s v="plays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4:22:38"/>
    <d v="2015-02-19T15:22:38"/>
    <b v="0"/>
    <n v="26"/>
    <b v="1"/>
    <s v="theater/plays"/>
    <n v="121.73333333333333"/>
    <n v="70.230769230769226"/>
    <x v="1"/>
    <s v="plays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06:00:00"/>
    <d v="2016-04-27T10:02:53"/>
    <b v="0"/>
    <n v="19"/>
    <b v="1"/>
    <s v="theater/plays"/>
    <n v="330"/>
    <n v="43.421052631578945"/>
    <x v="1"/>
    <s v="plays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5-31T22:59:00"/>
    <d v="2015-04-15T13:01:48"/>
    <b v="0"/>
    <n v="11"/>
    <b v="1"/>
    <s v="theater/plays"/>
    <n v="109.55"/>
    <n v="199.18181818181819"/>
    <x v="1"/>
    <s v="plays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16:43:00"/>
    <d v="2016-05-07T01:37:01"/>
    <b v="0"/>
    <n v="27"/>
    <b v="1"/>
    <s v="theater/plays"/>
    <n v="100.95190476190474"/>
    <n v="78.518148148148143"/>
    <x v="1"/>
    <s v="plays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3-31T22:59:00"/>
    <d v="2015-02-23T16:41:52"/>
    <b v="0"/>
    <n v="34"/>
    <b v="1"/>
    <s v="theater/plays"/>
    <n v="140.13333333333333"/>
    <n v="61.823529411764703"/>
    <x v="1"/>
    <s v="plays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18:00:00"/>
    <d v="2015-07-22T01:14:17"/>
    <b v="0"/>
    <n v="20"/>
    <b v="1"/>
    <s v="theater/plays"/>
    <n v="100.001"/>
    <n v="50.000500000000002"/>
    <x v="1"/>
    <s v="plays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1:33:43"/>
    <d v="2014-06-17T11:33:43"/>
    <b v="0"/>
    <n v="37"/>
    <b v="1"/>
    <s v="theater/plays"/>
    <n v="119.238"/>
    <n v="48.339729729729726"/>
    <x v="1"/>
    <s v="plays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3T22:59:00"/>
    <d v="2015-10-07T11:43:36"/>
    <b v="0"/>
    <n v="20"/>
    <b v="1"/>
    <s v="theater/plays"/>
    <n v="107.25"/>
    <n v="107.25"/>
    <x v="1"/>
    <s v="plays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4:13:02"/>
    <d v="2015-02-10T15:13:02"/>
    <b v="0"/>
    <n v="10"/>
    <b v="1"/>
    <s v="theater/plays"/>
    <n v="227.99999999999997"/>
    <n v="57"/>
    <x v="1"/>
    <s v="plays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16:02:00"/>
    <d v="2015-06-29T00:01:44"/>
    <b v="0"/>
    <n v="26"/>
    <b v="1"/>
    <s v="theater/plays"/>
    <n v="106.4"/>
    <n v="40.92307692307692"/>
    <x v="1"/>
    <s v="plays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0:38:37"/>
    <d v="2015-06-05T10:38:37"/>
    <b v="0"/>
    <n v="20"/>
    <b v="1"/>
    <s v="theater/plays"/>
    <n v="143.33333333333334"/>
    <n v="21.5"/>
    <x v="1"/>
    <s v="plays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3T23:20:07"/>
    <d v="2015-12-02T23:20:07"/>
    <b v="0"/>
    <n v="46"/>
    <b v="1"/>
    <s v="theater/plays"/>
    <n v="104.54285714285714"/>
    <n v="79.543478260869563"/>
    <x v="1"/>
    <s v="plays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17:59:00"/>
    <d v="2015-11-21T15:06:57"/>
    <b v="0"/>
    <n v="76"/>
    <b v="1"/>
    <s v="theater/plays"/>
    <n v="110.02000000000001"/>
    <n v="72.381578947368425"/>
    <x v="1"/>
    <s v="plays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19T22:59:00"/>
    <d v="2015-06-15T16:50:44"/>
    <b v="0"/>
    <n v="41"/>
    <b v="1"/>
    <s v="theater/plays"/>
    <n v="106"/>
    <n v="64.634146341463421"/>
    <x v="1"/>
    <s v="plays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08:41:00"/>
    <d v="2016-07-20T10:01:43"/>
    <b v="0"/>
    <n v="7"/>
    <b v="1"/>
    <s v="theater/plays"/>
    <n v="108"/>
    <n v="38.571428571428569"/>
    <x v="1"/>
    <s v="plays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6T20:40:14"/>
    <d v="2015-05-26T20:40:14"/>
    <b v="0"/>
    <n v="49"/>
    <b v="1"/>
    <s v="theater/plays"/>
    <n v="105.42"/>
    <n v="107.57142857142857"/>
    <x v="1"/>
    <s v="plays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05:09:54"/>
    <d v="2015-04-07T05:09:54"/>
    <b v="0"/>
    <n v="26"/>
    <b v="1"/>
    <s v="theater/plays"/>
    <n v="119.16666666666667"/>
    <n v="27.5"/>
    <x v="1"/>
    <s v="plays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6T19:00:00"/>
    <d v="2015-01-30T17:16:41"/>
    <b v="0"/>
    <n v="65"/>
    <b v="1"/>
    <s v="theater/plays"/>
    <n v="152.66666666666666"/>
    <n v="70.461538461538467"/>
    <x v="1"/>
    <s v="plays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08:39:47"/>
    <d v="2014-11-01T07:39:47"/>
    <b v="0"/>
    <n v="28"/>
    <b v="1"/>
    <s v="theater/plays"/>
    <n v="100"/>
    <n v="178.57142857142858"/>
    <x v="1"/>
    <s v="plays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15:46:11"/>
    <d v="2016-08-11T15:46:11"/>
    <b v="0"/>
    <n v="8"/>
    <b v="1"/>
    <s v="theater/plays"/>
    <n v="100.2"/>
    <n v="62.625"/>
    <x v="1"/>
    <s v="plays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2:46:51"/>
    <d v="2016-05-13T12:46:51"/>
    <b v="0"/>
    <n v="3"/>
    <b v="1"/>
    <s v="theater/plays"/>
    <n v="225"/>
    <n v="75"/>
    <x v="1"/>
    <s v="plays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16:22:25"/>
    <d v="2014-10-15T15:22:25"/>
    <b v="0"/>
    <n v="9"/>
    <b v="1"/>
    <s v="theater/plays"/>
    <n v="106.02199999999999"/>
    <n v="58.901111111111113"/>
    <x v="1"/>
    <s v="plays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19T21:45:35"/>
    <d v="2016-01-05T21:45:35"/>
    <b v="0"/>
    <n v="9"/>
    <b v="1"/>
    <s v="theater/plays"/>
    <n v="104.66666666666666"/>
    <n v="139.55555555555554"/>
    <x v="1"/>
    <s v="plays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4:09:00"/>
    <d v="2014-11-20T15:56:12"/>
    <b v="0"/>
    <n v="20"/>
    <b v="1"/>
    <s v="theater/plays"/>
    <n v="116.66666666666667"/>
    <n v="70"/>
    <x v="1"/>
    <s v="plays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05:41:07"/>
    <d v="2015-05-19T05:41:07"/>
    <b v="0"/>
    <n v="57"/>
    <b v="1"/>
    <s v="theater/plays"/>
    <n v="109.03333333333333"/>
    <n v="57.385964912280699"/>
    <x v="1"/>
    <s v="plays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17:36:48"/>
    <d v="2016-03-31T17:36:48"/>
    <b v="0"/>
    <n v="8"/>
    <b v="1"/>
    <s v="theater/plays"/>
    <n v="160"/>
    <n v="40"/>
    <x v="1"/>
    <s v="plays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2T23:09:00"/>
    <d v="2016-07-02T17:14:12"/>
    <b v="0"/>
    <n v="14"/>
    <b v="1"/>
    <s v="theater/plays"/>
    <n v="112.5"/>
    <n v="64.285714285714292"/>
    <x v="1"/>
    <s v="plays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d v="2015-07-03T13:22:38"/>
    <d v="2015-05-28T13:22:38"/>
    <b v="0"/>
    <n v="17"/>
    <b v="1"/>
    <s v="theater/plays"/>
    <n v="102.1"/>
    <n v="120.11764705882354"/>
    <x v="1"/>
    <s v="plays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2:03:29"/>
    <d v="2015-04-22T12:03:29"/>
    <b v="0"/>
    <n v="100"/>
    <b v="1"/>
    <s v="theater/plays"/>
    <n v="100.824"/>
    <n v="1008.24"/>
    <x v="1"/>
    <s v="plays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29T22:25:24"/>
    <d v="2015-05-30T22:25:24"/>
    <b v="0"/>
    <n v="32"/>
    <b v="1"/>
    <s v="theater/plays"/>
    <n v="101.25"/>
    <n v="63.28125"/>
    <x v="1"/>
    <s v="plays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0:50:29"/>
    <d v="2016-03-03T11:50:29"/>
    <b v="0"/>
    <n v="3"/>
    <b v="1"/>
    <s v="theater/plays"/>
    <n v="6500"/>
    <n v="21.666666666666668"/>
    <x v="1"/>
    <s v="plays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3:51:27"/>
    <d v="2014-05-21T13:51:27"/>
    <b v="1"/>
    <n v="34"/>
    <b v="0"/>
    <s v="theater/plays"/>
    <n v="8.7200000000000006"/>
    <n v="25.647058823529413"/>
    <x v="1"/>
    <s v="plays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06:50:52"/>
    <d v="2014-04-11T06:50:52"/>
    <b v="1"/>
    <n v="23"/>
    <b v="0"/>
    <s v="theater/plays"/>
    <n v="21.94"/>
    <n v="47.695652173913047"/>
    <x v="1"/>
    <s v="plays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5-31T20:44:24"/>
    <d v="2014-05-06T20:44:24"/>
    <b v="1"/>
    <n v="19"/>
    <b v="0"/>
    <s v="theater/plays"/>
    <n v="21.3"/>
    <n v="56.05263157894737"/>
    <x v="1"/>
    <s v="plays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1:59:00"/>
    <d v="2014-05-07T09:48:54"/>
    <b v="1"/>
    <n v="50"/>
    <b v="0"/>
    <s v="theater/plays"/>
    <n v="41.489795918367342"/>
    <n v="81.319999999999993"/>
    <x v="1"/>
    <s v="plays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0:02:54"/>
    <d v="2015-09-01T10:02:54"/>
    <b v="1"/>
    <n v="12"/>
    <b v="0"/>
    <s v="theater/plays"/>
    <n v="2.105"/>
    <n v="70.166666666666671"/>
    <x v="1"/>
    <s v="plays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1:59:00"/>
    <d v="2014-09-03T00:19:02"/>
    <b v="1"/>
    <n v="8"/>
    <b v="0"/>
    <s v="theater/plays"/>
    <n v="2.7"/>
    <n v="23.625"/>
    <x v="1"/>
    <s v="plays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0:23:11"/>
    <d v="2015-06-04T00:23:11"/>
    <b v="1"/>
    <n v="9"/>
    <b v="0"/>
    <s v="theater/plays"/>
    <n v="16.161904761904761"/>
    <n v="188.55555555555554"/>
    <x v="1"/>
    <s v="plays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4:36:29"/>
    <d v="2015-09-18T14:36:29"/>
    <b v="1"/>
    <n v="43"/>
    <b v="0"/>
    <s v="theater/plays"/>
    <n v="16.376923076923077"/>
    <n v="49.511627906976742"/>
    <x v="1"/>
    <s v="plays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3:24:44"/>
    <d v="2015-05-12T13:24:44"/>
    <b v="1"/>
    <n v="28"/>
    <b v="0"/>
    <s v="theater/plays"/>
    <n v="7.043333333333333"/>
    <n v="75.464285714285708"/>
    <x v="1"/>
    <s v="plays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d v="2014-12-31T21:59:03"/>
    <d v="2014-12-01T21:59:03"/>
    <b v="1"/>
    <n v="4"/>
    <b v="0"/>
    <s v="theater/plays"/>
    <n v="3.8"/>
    <n v="9.5"/>
    <x v="1"/>
    <s v="plays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05:32:59"/>
    <d v="2015-06-17T05:32:59"/>
    <b v="1"/>
    <n v="24"/>
    <b v="0"/>
    <s v="theater/plays"/>
    <n v="34.08"/>
    <n v="35.5"/>
    <x v="1"/>
    <s v="plays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6T22:34:36"/>
    <d v="2015-03-01T23:34:36"/>
    <b v="0"/>
    <n v="2"/>
    <b v="0"/>
    <s v="theater/plays"/>
    <n v="0.2"/>
    <n v="10"/>
    <x v="1"/>
    <s v="plays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15:09:38"/>
    <d v="2014-07-28T15:09:38"/>
    <b v="0"/>
    <n v="2"/>
    <b v="0"/>
    <s v="theater/plays"/>
    <n v="2.5999999999999999E-2"/>
    <n v="13"/>
    <x v="1"/>
    <s v="plays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d v="2015-05-09T16:14:18"/>
    <d v="2015-04-09T16:14:18"/>
    <b v="0"/>
    <n v="20"/>
    <b v="0"/>
    <s v="theater/plays"/>
    <n v="16.254545454545454"/>
    <n v="89.4"/>
    <x v="1"/>
    <s v="plays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17:17:51"/>
    <d v="2015-02-24T18:17:51"/>
    <b v="0"/>
    <n v="1"/>
    <b v="0"/>
    <s v="theater/plays"/>
    <n v="2.5"/>
    <n v="25"/>
    <x v="1"/>
    <s v="plays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1:50:03"/>
    <d v="2015-02-06T12:50:03"/>
    <b v="0"/>
    <n v="1"/>
    <b v="0"/>
    <s v="theater/plays"/>
    <n v="0.02"/>
    <n v="1"/>
    <x v="1"/>
    <s v="plays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2:12:00"/>
    <d v="2014-07-09T12:41:30"/>
    <b v="0"/>
    <n v="4"/>
    <b v="0"/>
    <s v="theater/plays"/>
    <n v="5.2"/>
    <n v="65"/>
    <x v="1"/>
    <s v="plays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16:00:00"/>
    <d v="2015-05-04T05:20:44"/>
    <b v="0"/>
    <n v="1"/>
    <b v="0"/>
    <s v="theater/plays"/>
    <n v="2"/>
    <n v="10"/>
    <x v="1"/>
    <s v="plays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16:00:00"/>
    <d v="2014-05-30T16:26:47"/>
    <b v="0"/>
    <n v="1"/>
    <b v="0"/>
    <s v="theater/plays"/>
    <n v="0.04"/>
    <n v="1"/>
    <x v="1"/>
    <s v="plays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0:51:50"/>
    <d v="2014-07-13T10:51:50"/>
    <b v="0"/>
    <n v="13"/>
    <b v="0"/>
    <s v="theater/plays"/>
    <n v="17.666666666666668"/>
    <n v="81.538461538461533"/>
    <x v="1"/>
    <s v="plays"/>
    <x v="3"/>
    <x v="3"/>
  </r>
  <r>
    <n v="3861"/>
    <s v="READY OR NOT HERE I COME"/>
    <s v="THE COMING OF THE LORD!"/>
    <n v="2000"/>
    <n v="100"/>
    <x v="2"/>
    <s v="US"/>
    <s v="USD"/>
    <d v="2014-11-12T16:47:00"/>
    <d v="2014-10-02T09:09:37"/>
    <b v="0"/>
    <n v="1"/>
    <b v="0"/>
    <s v="theater/plays"/>
    <n v="5"/>
    <n v="100"/>
    <x v="1"/>
    <s v="plays"/>
    <x v="3"/>
    <x v="9"/>
  </r>
  <r>
    <n v="3862"/>
    <s v="The Container Play"/>
    <s v="The hit immersive theatre experience of England comes to Corpus Christi!"/>
    <n v="7500"/>
    <n v="1"/>
    <x v="2"/>
    <s v="US"/>
    <s v="USD"/>
    <d v="2016-09-12T11:59:00"/>
    <d v="2016-08-29T01:15:56"/>
    <b v="0"/>
    <n v="1"/>
    <b v="0"/>
    <s v="theater/plays"/>
    <n v="1.3333333333333334E-2"/>
    <n v="1"/>
    <x v="1"/>
    <s v="plays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1:11:45"/>
    <d v="2015-09-06T10:11:45"/>
    <b v="0"/>
    <n v="0"/>
    <b v="0"/>
    <s v="theater/plays"/>
    <n v="0"/>
    <e v="#DIV/0!"/>
    <x v="1"/>
    <s v="plays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17:24:14"/>
    <d v="2015-10-18T16:24:14"/>
    <b v="0"/>
    <n v="3"/>
    <b v="0"/>
    <s v="theater/plays"/>
    <n v="1.2"/>
    <n v="20"/>
    <x v="1"/>
    <s v="plays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0:30:00"/>
    <d v="2014-07-21T10:38:18"/>
    <b v="0"/>
    <n v="14"/>
    <b v="0"/>
    <s v="theater/plays"/>
    <n v="26.937422295897225"/>
    <n v="46.428571428571431"/>
    <x v="1"/>
    <s v="plays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2T22:29:00"/>
    <d v="2016-02-02T17:43:41"/>
    <b v="0"/>
    <n v="2"/>
    <b v="0"/>
    <s v="theater/plays"/>
    <n v="0.54999999999999993"/>
    <n v="5.5"/>
    <x v="1"/>
    <s v="plays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4:32:19"/>
    <d v="2016-05-19T14:32:19"/>
    <b v="0"/>
    <n v="5"/>
    <b v="0"/>
    <s v="theater/plays"/>
    <n v="12.55"/>
    <n v="50.2"/>
    <x v="1"/>
    <s v="plays"/>
    <x v="2"/>
    <x v="5"/>
  </r>
  <r>
    <n v="3868"/>
    <s v="1000 words (Canceled)"/>
    <s v="New collection of music by Scott Evan Davis!"/>
    <n v="5000"/>
    <n v="10"/>
    <x v="1"/>
    <s v="GB"/>
    <s v="GBP"/>
    <d v="2014-09-08T10:50:05"/>
    <d v="2014-08-14T10:50:05"/>
    <b v="0"/>
    <n v="1"/>
    <b v="0"/>
    <s v="theater/musical"/>
    <n v="0.2"/>
    <n v="10"/>
    <x v="1"/>
    <s v="musical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3T22:11:00"/>
    <d v="2015-02-12T12:23:12"/>
    <b v="0"/>
    <n v="15"/>
    <b v="0"/>
    <s v="theater/musical"/>
    <n v="3.4474868431088401"/>
    <n v="30.133333333333333"/>
    <x v="1"/>
    <s v="musical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2T23:07:58"/>
    <d v="2014-06-02T23:07:58"/>
    <b v="0"/>
    <n v="10"/>
    <b v="0"/>
    <s v="theater/musical"/>
    <n v="15"/>
    <n v="150"/>
    <x v="1"/>
    <s v="musical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2:44:10"/>
    <d v="2017-01-28T13:44:10"/>
    <b v="0"/>
    <n v="3"/>
    <b v="0"/>
    <s v="theater/musical"/>
    <n v="2.666666666666667"/>
    <n v="13.333333333333334"/>
    <x v="1"/>
    <s v="musical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3T22:29:56"/>
    <d v="2015-06-24T22:29:56"/>
    <b v="0"/>
    <n v="0"/>
    <b v="0"/>
    <s v="theater/musical"/>
    <n v="0"/>
    <e v="#DIV/0!"/>
    <x v="1"/>
    <s v="musical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1:42:15"/>
    <d v="2015-09-08T11:42:15"/>
    <b v="0"/>
    <n v="0"/>
    <b v="0"/>
    <s v="theater/musical"/>
    <n v="0"/>
    <e v="#DIV/0!"/>
    <x v="1"/>
    <s v="musical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3T20:00:00"/>
    <d v="2015-01-02T19:23:42"/>
    <b v="0"/>
    <n v="0"/>
    <b v="0"/>
    <s v="theater/musical"/>
    <n v="0"/>
    <e v="#DIV/0!"/>
    <x v="1"/>
    <s v="musical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05:00:00"/>
    <d v="2016-09-02T03:19:25"/>
    <b v="0"/>
    <n v="0"/>
    <b v="0"/>
    <s v="theater/musical"/>
    <n v="0"/>
    <e v="#DIV/0!"/>
    <x v="1"/>
    <s v="musical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09:58:48"/>
    <d v="2016-01-03T09:58:48"/>
    <b v="0"/>
    <n v="46"/>
    <b v="0"/>
    <s v="theater/musical"/>
    <n v="52.794871794871788"/>
    <n v="44.760869565217391"/>
    <x v="1"/>
    <s v="musical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1:15:52"/>
    <d v="2016-11-08T11:15:52"/>
    <b v="0"/>
    <n v="14"/>
    <b v="0"/>
    <s v="theater/musical"/>
    <n v="4.9639999999999995"/>
    <n v="88.642857142857139"/>
    <x v="1"/>
    <s v="musical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29T22:59:00"/>
    <d v="2015-05-30T14:39:06"/>
    <b v="0"/>
    <n v="1"/>
    <b v="0"/>
    <s v="theater/musical"/>
    <n v="5.5555555555555552E-2"/>
    <n v="10"/>
    <x v="1"/>
    <s v="musical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15:39:56"/>
    <d v="2014-12-26T15:39:56"/>
    <b v="0"/>
    <n v="0"/>
    <b v="0"/>
    <s v="theater/musical"/>
    <n v="0"/>
    <e v="#DIV/0!"/>
    <x v="1"/>
    <s v="musical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18:00:00"/>
    <d v="2014-06-25T14:33:40"/>
    <b v="0"/>
    <n v="17"/>
    <b v="0"/>
    <s v="theater/musical"/>
    <n v="13.066666666666665"/>
    <n v="57.647058823529413"/>
    <x v="1"/>
    <s v="musical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d v="2017-02-19T19:26:39"/>
    <d v="2017-01-20T19:26:39"/>
    <b v="0"/>
    <n v="1"/>
    <b v="0"/>
    <s v="theater/musical"/>
    <n v="5"/>
    <n v="25"/>
    <x v="1"/>
    <s v="musical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18:03:00"/>
    <d v="2016-01-04T18:36:10"/>
    <b v="0"/>
    <n v="0"/>
    <b v="0"/>
    <s v="theater/musical"/>
    <n v="0"/>
    <e v="#DIV/0!"/>
    <x v="1"/>
    <s v="musical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09:27:49"/>
    <d v="2014-08-03T09:27:49"/>
    <b v="0"/>
    <n v="0"/>
    <b v="0"/>
    <s v="theater/musical"/>
    <n v="0"/>
    <e v="#DIV/0!"/>
    <x v="1"/>
    <s v="musical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2:59:52"/>
    <d v="2015-03-02T13:59:52"/>
    <b v="0"/>
    <n v="0"/>
    <b v="0"/>
    <s v="theater/musical"/>
    <n v="0"/>
    <e v="#DIV/0!"/>
    <x v="1"/>
    <s v="musical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17:49:51"/>
    <d v="2016-04-09T17:49:51"/>
    <b v="0"/>
    <n v="0"/>
    <b v="0"/>
    <s v="theater/musical"/>
    <n v="0"/>
    <e v="#DIV/0!"/>
    <x v="1"/>
    <s v="musical"/>
    <x v="2"/>
    <x v="6"/>
  </r>
  <r>
    <n v="3886"/>
    <s v="a (Canceled)"/>
    <n v="1"/>
    <n v="10000"/>
    <n v="0"/>
    <x v="1"/>
    <s v="AU"/>
    <s v="AUD"/>
    <d v="2014-12-11T00:28:22"/>
    <d v="2014-11-11T00:28:22"/>
    <b v="0"/>
    <n v="0"/>
    <b v="0"/>
    <s v="theater/musical"/>
    <n v="0"/>
    <e v="#DIV/0!"/>
    <x v="1"/>
    <s v="musical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17:00:00"/>
    <d v="2015-03-16T15:35:29"/>
    <b v="0"/>
    <n v="2"/>
    <b v="0"/>
    <s v="theater/musical"/>
    <n v="1.7500000000000002"/>
    <n v="17.5"/>
    <x v="1"/>
    <s v="musical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08:05:58"/>
    <d v="2017-01-27T08:05:58"/>
    <b v="0"/>
    <n v="14"/>
    <b v="0"/>
    <s v="theater/plays"/>
    <n v="27.1"/>
    <n v="38.714285714285715"/>
    <x v="1"/>
    <s v="plays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18:26:00"/>
    <d v="2014-12-03T19:07:10"/>
    <b v="0"/>
    <n v="9"/>
    <b v="0"/>
    <s v="theater/plays"/>
    <n v="1.4749999999999999"/>
    <n v="13.111111111111111"/>
    <x v="1"/>
    <s v="plays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3:12:24"/>
    <d v="2015-06-16T13:12:24"/>
    <b v="0"/>
    <n v="8"/>
    <b v="0"/>
    <s v="theater/plays"/>
    <n v="16.826666666666668"/>
    <n v="315.5"/>
    <x v="1"/>
    <s v="plays"/>
    <x v="0"/>
    <x v="0"/>
  </r>
  <r>
    <n v="3891"/>
    <s v="Out of the Box: A Mime Story"/>
    <s v="A comedy about a mime who dreams of becoming a stand up comedian."/>
    <n v="800"/>
    <n v="260"/>
    <x v="2"/>
    <s v="US"/>
    <s v="USD"/>
    <d v="2015-03-22T23:59:00"/>
    <d v="2015-02-20T22:10:44"/>
    <b v="0"/>
    <n v="7"/>
    <b v="0"/>
    <s v="theater/plays"/>
    <n v="32.5"/>
    <n v="37.142857142857146"/>
    <x v="1"/>
    <s v="plays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2:00:00"/>
    <d v="2014-08-16T10:39:17"/>
    <b v="0"/>
    <n v="0"/>
    <b v="0"/>
    <s v="theater/plays"/>
    <n v="0"/>
    <e v="#DIV/0!"/>
    <x v="1"/>
    <s v="plays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1:00:00"/>
    <d v="2014-05-20T10:47:20"/>
    <b v="0"/>
    <n v="84"/>
    <b v="0"/>
    <s v="theater/plays"/>
    <n v="21.55"/>
    <n v="128.27380952380952"/>
    <x v="1"/>
    <s v="plays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5T23:59:00"/>
    <d v="2016-11-05T18:00:12"/>
    <b v="0"/>
    <n v="11"/>
    <b v="0"/>
    <s v="theater/plays"/>
    <n v="3.4666666666666663"/>
    <n v="47.272727272727273"/>
    <x v="1"/>
    <s v="plays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1:00:18"/>
    <d v="2015-01-28T01:00:18"/>
    <b v="0"/>
    <n v="1"/>
    <b v="0"/>
    <s v="theater/plays"/>
    <n v="5"/>
    <n v="50"/>
    <x v="1"/>
    <s v="plays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6T23:36:18"/>
    <d v="2014-06-02T23:36:18"/>
    <b v="0"/>
    <n v="4"/>
    <b v="0"/>
    <s v="theater/plays"/>
    <n v="10.625"/>
    <n v="42.5"/>
    <x v="1"/>
    <s v="plays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15:58:03"/>
    <d v="2014-12-09T15:58:03"/>
    <b v="0"/>
    <n v="10"/>
    <b v="0"/>
    <s v="theater/plays"/>
    <n v="17.599999999999998"/>
    <n v="44"/>
    <x v="1"/>
    <s v="plays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1:00:00"/>
    <d v="2015-07-08T06:34:30"/>
    <b v="0"/>
    <n v="16"/>
    <b v="0"/>
    <s v="theater/plays"/>
    <n v="32.56"/>
    <n v="50.875"/>
    <x v="1"/>
    <s v="plays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3:36:01"/>
    <d v="2014-07-23T13:36:01"/>
    <b v="0"/>
    <n v="2"/>
    <b v="0"/>
    <s v="theater/plays"/>
    <n v="1.25"/>
    <n v="62.5"/>
    <x v="1"/>
    <s v="plays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0T21:13:11"/>
    <d v="2015-05-11T21:13:11"/>
    <b v="0"/>
    <n v="5"/>
    <b v="0"/>
    <s v="theater/plays"/>
    <n v="5.4"/>
    <n v="27"/>
    <x v="1"/>
    <s v="plays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4:49:59"/>
    <d v="2015-11-09T14:49:59"/>
    <b v="0"/>
    <n v="1"/>
    <b v="0"/>
    <s v="theater/plays"/>
    <n v="0.83333333333333337"/>
    <n v="25"/>
    <x v="1"/>
    <s v="plays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07:14:02"/>
    <d v="2016-10-20T06:14:02"/>
    <b v="0"/>
    <n v="31"/>
    <b v="0"/>
    <s v="theater/plays"/>
    <n v="48.833333333333336"/>
    <n v="47.258064516129032"/>
    <x v="1"/>
    <s v="plays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4:38:00"/>
    <d v="2015-06-30T19:16:05"/>
    <b v="0"/>
    <n v="0"/>
    <b v="0"/>
    <s v="theater/plays"/>
    <n v="0"/>
    <e v="#DIV/0!"/>
    <x v="1"/>
    <s v="plays"/>
    <x v="0"/>
    <x v="0"/>
  </r>
  <r>
    <n v="3904"/>
    <s v="Black America from Prophets to Pimps"/>
    <s v="A play that will cover 4000 years of black history."/>
    <n v="10000"/>
    <n v="3"/>
    <x v="2"/>
    <s v="US"/>
    <s v="USD"/>
    <d v="2015-04-15T00:04:00"/>
    <d v="2015-04-01T00:30:00"/>
    <b v="0"/>
    <n v="2"/>
    <b v="0"/>
    <s v="theater/plays"/>
    <n v="0.03"/>
    <n v="1.5"/>
    <x v="1"/>
    <s v="plays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18:00:00"/>
    <d v="2015-04-30T09:58:23"/>
    <b v="0"/>
    <n v="7"/>
    <b v="0"/>
    <s v="theater/plays"/>
    <n v="11.533333333333333"/>
    <n v="24.714285714285715"/>
    <x v="1"/>
    <s v="plays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08:25:00"/>
    <d v="2015-05-19T17:01:33"/>
    <b v="0"/>
    <n v="16"/>
    <b v="0"/>
    <s v="theater/plays"/>
    <n v="67.333333333333329"/>
    <n v="63.125"/>
    <x v="1"/>
    <s v="plays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15:08:00"/>
    <d v="2014-09-24T14:40:06"/>
    <b v="0"/>
    <n v="4"/>
    <b v="0"/>
    <s v="theater/plays"/>
    <n v="15.299999999999999"/>
    <n v="38.25"/>
    <x v="1"/>
    <s v="plays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8T22:14:56"/>
    <d v="2014-07-13T22:14:56"/>
    <b v="0"/>
    <n v="4"/>
    <b v="0"/>
    <s v="theater/plays"/>
    <n v="8.6666666666666679"/>
    <n v="16.25"/>
    <x v="1"/>
    <s v="plays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3:37:22"/>
    <d v="2014-08-12T03:37:22"/>
    <b v="0"/>
    <n v="4"/>
    <b v="0"/>
    <s v="theater/plays"/>
    <n v="0.22499999999999998"/>
    <n v="33.75"/>
    <x v="1"/>
    <s v="plays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3:09:57"/>
    <d v="2015-08-08T13:09:57"/>
    <b v="0"/>
    <n v="3"/>
    <b v="0"/>
    <s v="theater/plays"/>
    <n v="3.0833333333333335"/>
    <n v="61.666666666666664"/>
    <x v="1"/>
    <s v="plays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15:29:37"/>
    <d v="2014-10-27T14:29:37"/>
    <b v="0"/>
    <n v="36"/>
    <b v="0"/>
    <s v="theater/plays"/>
    <n v="37.412500000000001"/>
    <n v="83.138888888888886"/>
    <x v="1"/>
    <s v="plays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4T23:35:00"/>
    <d v="2015-02-24T01:28:50"/>
    <b v="0"/>
    <n v="1"/>
    <b v="0"/>
    <s v="theater/plays"/>
    <n v="6.6666666666666671E-3"/>
    <n v="1"/>
    <x v="1"/>
    <s v="plays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1:04:09"/>
    <d v="2015-10-31T00:04:09"/>
    <b v="0"/>
    <n v="7"/>
    <b v="0"/>
    <s v="theater/plays"/>
    <n v="10"/>
    <n v="142.85714285714286"/>
    <x v="1"/>
    <s v="plays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17:59:00"/>
    <d v="2015-04-20T14:39:16"/>
    <b v="0"/>
    <n v="27"/>
    <b v="0"/>
    <s v="theater/plays"/>
    <n v="36.36"/>
    <n v="33.666666666666664"/>
    <x v="1"/>
    <s v="plays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18:38:29"/>
    <d v="2016-05-02T18:38:29"/>
    <b v="0"/>
    <n v="1"/>
    <b v="0"/>
    <s v="theater/plays"/>
    <n v="0.33333333333333337"/>
    <n v="5"/>
    <x v="1"/>
    <s v="plays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06:19:12"/>
    <d v="2016-05-04T06:19:12"/>
    <b v="0"/>
    <n v="0"/>
    <b v="0"/>
    <s v="theater/plays"/>
    <n v="0"/>
    <e v="#DIV/0!"/>
    <x v="1"/>
    <s v="plays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07:39:21"/>
    <d v="2014-08-12T07:39:21"/>
    <b v="0"/>
    <n v="1"/>
    <b v="0"/>
    <s v="theater/plays"/>
    <n v="0.2857142857142857"/>
    <n v="10"/>
    <x v="1"/>
    <s v="plays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1:00:00"/>
    <d v="2014-07-23T10:57:03"/>
    <b v="0"/>
    <n v="3"/>
    <b v="0"/>
    <s v="theater/plays"/>
    <n v="0.2"/>
    <n v="40"/>
    <x v="1"/>
    <s v="plays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7T19:00:00"/>
    <d v="2015-12-20T11:26:13"/>
    <b v="0"/>
    <n v="3"/>
    <b v="0"/>
    <s v="theater/plays"/>
    <n v="1.7999999999999998"/>
    <n v="30"/>
    <x v="1"/>
    <s v="plays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05:17:40"/>
    <d v="2016-10-14T04:17:40"/>
    <b v="0"/>
    <n v="3"/>
    <b v="0"/>
    <s v="theater/plays"/>
    <n v="5.4"/>
    <n v="45"/>
    <x v="1"/>
    <s v="plays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3:00:00"/>
    <d v="2014-10-14T08:00:55"/>
    <b v="0"/>
    <n v="0"/>
    <b v="0"/>
    <s v="theater/plays"/>
    <n v="0"/>
    <e v="#DIV/0!"/>
    <x v="1"/>
    <s v="plays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18:00:00"/>
    <d v="2015-01-16T13:26:50"/>
    <b v="0"/>
    <n v="6"/>
    <b v="0"/>
    <s v="theater/plays"/>
    <n v="8.1333333333333329"/>
    <n v="10.166666666666666"/>
    <x v="1"/>
    <s v="plays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18:31:11"/>
    <d v="2015-03-12T18:31:11"/>
    <b v="0"/>
    <n v="17"/>
    <b v="0"/>
    <s v="theater/plays"/>
    <n v="12.034782608695652"/>
    <n v="81.411764705882348"/>
    <x v="1"/>
    <s v="plays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18:02:02"/>
    <d v="2014-05-27T18:02:02"/>
    <b v="0"/>
    <n v="40"/>
    <b v="0"/>
    <s v="theater/plays"/>
    <n v="15.266666666666667"/>
    <n v="57.25"/>
    <x v="1"/>
    <s v="plays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15:53:59"/>
    <d v="2014-06-30T15:53:59"/>
    <b v="0"/>
    <n v="3"/>
    <b v="0"/>
    <s v="theater/plays"/>
    <n v="10"/>
    <n v="5"/>
    <x v="1"/>
    <s v="plays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6T21:02:28"/>
    <d v="2014-11-26T21:02:28"/>
    <b v="0"/>
    <n v="1"/>
    <b v="0"/>
    <s v="theater/plays"/>
    <n v="0.3"/>
    <n v="15"/>
    <x v="1"/>
    <s v="plays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1:25:04"/>
    <d v="2014-07-10T01:25:04"/>
    <b v="0"/>
    <n v="2"/>
    <b v="0"/>
    <s v="theater/plays"/>
    <n v="1"/>
    <n v="12.5"/>
    <x v="1"/>
    <s v="plays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5T23:59:00"/>
    <d v="2015-09-18T11:23:47"/>
    <b v="0"/>
    <n v="7"/>
    <b v="0"/>
    <s v="theater/plays"/>
    <n v="13.020000000000001"/>
    <n v="93"/>
    <x v="1"/>
    <s v="plays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4:51:05"/>
    <d v="2016-08-19T14:51:05"/>
    <b v="0"/>
    <n v="14"/>
    <b v="0"/>
    <s v="theater/plays"/>
    <n v="2.2650000000000001"/>
    <n v="32.357142857142854"/>
    <x v="1"/>
    <s v="plays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1:00:00"/>
    <d v="2016-03-04T03:07:48"/>
    <b v="0"/>
    <n v="0"/>
    <b v="0"/>
    <s v="theater/plays"/>
    <n v="0"/>
    <e v="#DIV/0!"/>
    <x v="1"/>
    <s v="plays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5T22:38:27"/>
    <d v="2015-08-11T22:38:27"/>
    <b v="0"/>
    <n v="0"/>
    <b v="0"/>
    <s v="theater/plays"/>
    <n v="0"/>
    <e v="#DIV/0!"/>
    <x v="1"/>
    <s v="plays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5T22:02:44"/>
    <d v="2016-02-14T23:02:44"/>
    <b v="0"/>
    <n v="1"/>
    <b v="0"/>
    <s v="theater/plays"/>
    <n v="8.3333333333333332E-3"/>
    <n v="1"/>
    <x v="1"/>
    <s v="plays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6T19:43:00"/>
    <d v="2016-06-17T18:14:22"/>
    <b v="0"/>
    <n v="12"/>
    <b v="0"/>
    <s v="theater/plays"/>
    <n v="15.742857142857142"/>
    <n v="91.833333333333329"/>
    <x v="1"/>
    <s v="plays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08:00:00"/>
    <d v="2015-08-17T11:07:19"/>
    <b v="0"/>
    <n v="12"/>
    <b v="0"/>
    <s v="theater/plays"/>
    <n v="11"/>
    <n v="45.833333333333336"/>
    <x v="1"/>
    <s v="plays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0:45:46"/>
    <d v="2015-08-05T10:45:46"/>
    <b v="0"/>
    <n v="23"/>
    <b v="0"/>
    <s v="theater/plays"/>
    <n v="43.833333333333336"/>
    <n v="57.173913043478258"/>
    <x v="1"/>
    <s v="plays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2:18:40"/>
    <d v="2016-11-01T01:18:40"/>
    <b v="0"/>
    <n v="0"/>
    <b v="0"/>
    <s v="theater/plays"/>
    <n v="0"/>
    <e v="#DIV/0!"/>
    <x v="1"/>
    <s v="plays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0:09:20"/>
    <d v="2016-06-13T10:09:20"/>
    <b v="0"/>
    <n v="10"/>
    <b v="0"/>
    <s v="theater/plays"/>
    <n v="86.135181975736558"/>
    <n v="248.5"/>
    <x v="1"/>
    <s v="plays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16:44:14"/>
    <d v="2015-05-27T16:44:14"/>
    <b v="0"/>
    <n v="5"/>
    <b v="0"/>
    <s v="theater/plays"/>
    <n v="12.196620583717358"/>
    <n v="79.400000000000006"/>
    <x v="1"/>
    <s v="plays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6T23:30:00"/>
    <d v="2014-10-03T04:36:19"/>
    <b v="0"/>
    <n v="1"/>
    <b v="0"/>
    <s v="theater/plays"/>
    <n v="0.1"/>
    <n v="5"/>
    <x v="1"/>
    <s v="plays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06:49:11"/>
    <d v="2014-11-18T06:49:11"/>
    <b v="0"/>
    <n v="2"/>
    <b v="0"/>
    <s v="theater/plays"/>
    <n v="0.22"/>
    <n v="5.5"/>
    <x v="1"/>
    <s v="plays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4T20:00:00"/>
    <d v="2014-10-28T09:05:37"/>
    <b v="0"/>
    <n v="2"/>
    <b v="0"/>
    <s v="theater/plays"/>
    <n v="0.90909090909090906"/>
    <n v="25"/>
    <x v="1"/>
    <s v="plays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16:41:54"/>
    <d v="2015-04-17T16:41:54"/>
    <b v="0"/>
    <n v="0"/>
    <b v="0"/>
    <s v="theater/plays"/>
    <n v="0"/>
    <e v="#DIV/0!"/>
    <x v="1"/>
    <s v="plays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1:50:00"/>
    <d v="2015-10-02T13:41:08"/>
    <b v="0"/>
    <n v="13"/>
    <b v="0"/>
    <s v="theater/plays"/>
    <n v="35.64"/>
    <n v="137.07692307692307"/>
    <x v="1"/>
    <s v="plays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0:54:35"/>
    <d v="2015-07-28T10:54:35"/>
    <b v="0"/>
    <n v="0"/>
    <b v="0"/>
    <s v="theater/plays"/>
    <n v="0"/>
    <e v="#DIV/0!"/>
    <x v="1"/>
    <s v="plays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4:14:28"/>
    <d v="2015-04-15T14:14:28"/>
    <b v="0"/>
    <n v="1"/>
    <b v="0"/>
    <s v="theater/plays"/>
    <n v="0.25"/>
    <n v="5"/>
    <x v="1"/>
    <s v="plays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3:00:00"/>
    <d v="2015-01-27T15:00:22"/>
    <b v="0"/>
    <n v="5"/>
    <b v="0"/>
    <s v="theater/plays"/>
    <n v="3.25"/>
    <n v="39"/>
    <x v="1"/>
    <s v="plays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1T22:25:44"/>
    <d v="2016-09-01T22:25:44"/>
    <b v="0"/>
    <n v="2"/>
    <b v="0"/>
    <s v="theater/plays"/>
    <n v="3.3666666666666663"/>
    <n v="50.5"/>
    <x v="1"/>
    <s v="plays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2:48:43"/>
    <d v="2014-07-09T02:48:43"/>
    <b v="0"/>
    <n v="0"/>
    <b v="0"/>
    <s v="theater/plays"/>
    <n v="0"/>
    <e v="#DIV/0!"/>
    <x v="1"/>
    <s v="plays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0T21:53:41"/>
    <d v="2015-01-11T21:53:41"/>
    <b v="0"/>
    <n v="32"/>
    <b v="0"/>
    <s v="theater/plays"/>
    <n v="15.770000000000001"/>
    <n v="49.28125"/>
    <x v="1"/>
    <s v="plays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3:35:00"/>
    <d v="2016-03-10T11:51:20"/>
    <b v="0"/>
    <n v="1"/>
    <b v="0"/>
    <s v="theater/plays"/>
    <n v="0.625"/>
    <n v="25"/>
    <x v="1"/>
    <s v="plays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3:49:02"/>
    <d v="2016-03-04T14:49:02"/>
    <b v="0"/>
    <n v="1"/>
    <b v="0"/>
    <s v="theater/plays"/>
    <n v="5.0000000000000001E-4"/>
    <n v="1"/>
    <x v="1"/>
    <s v="plays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3:58:10"/>
    <d v="2015-08-27T13:58:10"/>
    <b v="0"/>
    <n v="1"/>
    <b v="0"/>
    <s v="theater/plays"/>
    <n v="9.6153846153846159E-2"/>
    <n v="25"/>
    <x v="1"/>
    <s v="plays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18:29:00"/>
    <d v="2016-06-28T20:09:46"/>
    <b v="0"/>
    <n v="0"/>
    <b v="0"/>
    <s v="theater/plays"/>
    <n v="0"/>
    <e v="#DIV/0!"/>
    <x v="1"/>
    <s v="plays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0:37:44"/>
    <d v="2014-05-15T10:37:44"/>
    <b v="0"/>
    <n v="0"/>
    <b v="0"/>
    <s v="theater/plays"/>
    <n v="0"/>
    <e v="#DIV/0!"/>
    <x v="1"/>
    <s v="plays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16:22:21"/>
    <d v="2015-10-29T15:22:21"/>
    <b v="0"/>
    <n v="8"/>
    <b v="0"/>
    <s v="theater/plays"/>
    <n v="24.285714285714285"/>
    <n v="53.125"/>
    <x v="1"/>
    <s v="plays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4T19:20:00"/>
    <d v="2016-03-28T17:22:07"/>
    <b v="0"/>
    <n v="0"/>
    <b v="0"/>
    <s v="theater/plays"/>
    <n v="0"/>
    <e v="#DIV/0!"/>
    <x v="1"/>
    <s v="plays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18:25:54"/>
    <d v="2016-05-23T18:25:54"/>
    <b v="0"/>
    <n v="1"/>
    <b v="0"/>
    <s v="theater/plays"/>
    <n v="2.5000000000000001E-2"/>
    <n v="7"/>
    <x v="1"/>
    <s v="plays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09:00:00"/>
    <d v="2014-06-26T17:48:32"/>
    <b v="0"/>
    <n v="16"/>
    <b v="0"/>
    <s v="theater/plays"/>
    <n v="32.049999999999997"/>
    <n v="40.0625"/>
    <x v="1"/>
    <s v="plays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3:55:56"/>
    <d v="2014-08-29T13:55:56"/>
    <b v="0"/>
    <n v="12"/>
    <b v="0"/>
    <s v="theater/plays"/>
    <n v="24.333333333333336"/>
    <n v="24.333333333333332"/>
    <x v="1"/>
    <s v="plays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15:17:36"/>
    <d v="2015-12-04T15:17:36"/>
    <b v="0"/>
    <n v="4"/>
    <b v="0"/>
    <s v="theater/plays"/>
    <n v="1.5"/>
    <n v="11.25"/>
    <x v="1"/>
    <s v="plays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16:23:30"/>
    <d v="2014-04-16T16:23:30"/>
    <b v="0"/>
    <n v="2"/>
    <b v="0"/>
    <s v="theater/plays"/>
    <n v="0.42"/>
    <n v="10.5"/>
    <x v="1"/>
    <s v="plays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09:54:54"/>
    <d v="2015-11-03T09:54:54"/>
    <b v="0"/>
    <n v="3"/>
    <b v="0"/>
    <s v="theater/plays"/>
    <n v="3.214285714285714"/>
    <n v="15"/>
    <x v="1"/>
    <s v="plays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7T23:41:57"/>
    <d v="2015-10-18T22:41:57"/>
    <b v="0"/>
    <n v="0"/>
    <b v="0"/>
    <s v="theater/plays"/>
    <n v="0"/>
    <e v="#DIV/0!"/>
    <x v="1"/>
    <s v="plays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1:19:46"/>
    <d v="2015-02-18T12:19:46"/>
    <b v="0"/>
    <n v="3"/>
    <b v="0"/>
    <s v="theater/plays"/>
    <n v="6.3"/>
    <n v="42"/>
    <x v="1"/>
    <s v="plays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3T23:39:40"/>
    <d v="2016-02-14T00:39:40"/>
    <b v="0"/>
    <n v="4"/>
    <b v="0"/>
    <s v="theater/plays"/>
    <n v="14.249999999999998"/>
    <n v="71.25"/>
    <x v="1"/>
    <s v="plays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3T21:59:00"/>
    <d v="2014-06-11T12:04:38"/>
    <b v="0"/>
    <n v="2"/>
    <b v="0"/>
    <s v="theater/plays"/>
    <n v="0.6"/>
    <n v="22.5"/>
    <x v="1"/>
    <s v="plays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1:58:27"/>
    <d v="2017-02-04T01:58:27"/>
    <b v="0"/>
    <n v="10"/>
    <b v="0"/>
    <s v="theater/plays"/>
    <n v="24.117647058823529"/>
    <n v="41"/>
    <x v="1"/>
    <s v="plays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4:34:33"/>
    <d v="2016-03-23T14:34:33"/>
    <b v="0"/>
    <n v="11"/>
    <b v="0"/>
    <s v="theater/plays"/>
    <n v="10.54"/>
    <n v="47.909090909090907"/>
    <x v="1"/>
    <s v="plays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8T22:55:00"/>
    <d v="2016-08-19T15:30:46"/>
    <b v="0"/>
    <n v="6"/>
    <b v="0"/>
    <s v="theater/plays"/>
    <n v="7.4690265486725664"/>
    <n v="35.166666666666664"/>
    <x v="1"/>
    <s v="plays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15:43:31"/>
    <d v="2016-03-18T15:43:31"/>
    <b v="0"/>
    <n v="2"/>
    <b v="0"/>
    <s v="theater/plays"/>
    <n v="7.3333333333333334E-2"/>
    <n v="5.5"/>
    <x v="1"/>
    <s v="plays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07:52:06"/>
    <d v="2014-06-21T07:52:06"/>
    <b v="0"/>
    <n v="6"/>
    <b v="0"/>
    <s v="theater/plays"/>
    <n v="0.97142857142857131"/>
    <n v="22.666666666666668"/>
    <x v="1"/>
    <s v="plays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d v="2015-02-05T20:37:14"/>
    <d v="2014-12-07T20:37:14"/>
    <b v="0"/>
    <n v="8"/>
    <b v="0"/>
    <s v="theater/plays"/>
    <n v="21.099999999999998"/>
    <n v="26.375"/>
    <x v="1"/>
    <s v="plays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8T23:00:00"/>
    <d v="2016-04-09T11:25:10"/>
    <b v="0"/>
    <n v="37"/>
    <b v="0"/>
    <s v="theater/plays"/>
    <n v="78.100000000000009"/>
    <n v="105.54054054054055"/>
    <x v="1"/>
    <s v="plays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08:07:28"/>
    <d v="2016-05-03T08:07:28"/>
    <b v="0"/>
    <n v="11"/>
    <b v="0"/>
    <s v="theater/plays"/>
    <n v="32"/>
    <n v="29.09090909090909"/>
    <x v="1"/>
    <s v="plays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15:48:18"/>
    <d v="2016-06-13T15:48:18"/>
    <b v="0"/>
    <n v="0"/>
    <b v="0"/>
    <s v="theater/plays"/>
    <n v="0"/>
    <e v="#DIV/0!"/>
    <x v="1"/>
    <s v="plays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2:00:00"/>
    <d v="2014-07-10T15:36:01"/>
    <b v="0"/>
    <n v="10"/>
    <b v="0"/>
    <s v="theater/plays"/>
    <n v="47.692307692307693"/>
    <n v="62"/>
    <x v="1"/>
    <s v="plays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3:55:32"/>
    <d v="2016-06-22T13:55:32"/>
    <b v="0"/>
    <n v="6"/>
    <b v="0"/>
    <s v="theater/plays"/>
    <n v="1.4500000000000002"/>
    <n v="217.5"/>
    <x v="1"/>
    <s v="plays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0:25:53"/>
    <d v="2014-12-02T10:25:53"/>
    <b v="0"/>
    <n v="8"/>
    <b v="0"/>
    <s v="theater/plays"/>
    <n v="10.7"/>
    <n v="26.75"/>
    <x v="1"/>
    <s v="plays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15:00:00"/>
    <d v="2015-03-06T16:40:57"/>
    <b v="0"/>
    <n v="6"/>
    <b v="0"/>
    <s v="theater/plays"/>
    <n v="1.8333333333333333"/>
    <n v="18.333333333333332"/>
    <x v="1"/>
    <s v="plays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09:22:27"/>
    <d v="2014-06-05T09:22:27"/>
    <b v="0"/>
    <n v="7"/>
    <b v="0"/>
    <s v="theater/plays"/>
    <n v="18"/>
    <n v="64.285714285714292"/>
    <x v="1"/>
    <s v="plays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6T23:19:09"/>
    <d v="2016-05-17T23:19:09"/>
    <b v="0"/>
    <n v="7"/>
    <b v="0"/>
    <s v="theater/plays"/>
    <n v="4.083333333333333"/>
    <n v="175"/>
    <x v="1"/>
    <s v="plays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4:26:20"/>
    <d v="2015-05-08T14:26:20"/>
    <b v="0"/>
    <n v="5"/>
    <b v="0"/>
    <s v="theater/plays"/>
    <n v="20"/>
    <n v="34"/>
    <x v="1"/>
    <s v="plays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1:59:00"/>
    <d v="2014-04-18T15:52:36"/>
    <b v="0"/>
    <n v="46"/>
    <b v="0"/>
    <s v="theater/plays"/>
    <n v="34.802513464991023"/>
    <n v="84.282608695652172"/>
    <x v="1"/>
    <s v="plays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7T19:00:00"/>
    <d v="2014-10-08T18:07:24"/>
    <b v="0"/>
    <n v="10"/>
    <b v="0"/>
    <s v="theater/plays"/>
    <n v="6.3333333333333339"/>
    <n v="9.5"/>
    <x v="1"/>
    <s v="plays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16:05:00"/>
    <d v="2016-01-30T11:58:40"/>
    <b v="0"/>
    <n v="19"/>
    <b v="0"/>
    <s v="theater/plays"/>
    <n v="32.049999999999997"/>
    <n v="33.736842105263158"/>
    <x v="1"/>
    <s v="plays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08:04:00"/>
    <d v="2016-04-07T08:09:54"/>
    <b v="0"/>
    <n v="13"/>
    <b v="0"/>
    <s v="theater/plays"/>
    <n v="9.76"/>
    <n v="37.53846153846154"/>
    <x v="1"/>
    <s v="plays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17:11:30"/>
    <d v="2014-05-06T17:11:30"/>
    <b v="0"/>
    <n v="13"/>
    <b v="0"/>
    <s v="theater/plays"/>
    <n v="37.75"/>
    <n v="11.615384615384615"/>
    <x v="1"/>
    <s v="plays"/>
    <x v="3"/>
    <x v="5"/>
  </r>
  <r>
    <n v="3988"/>
    <s v="Folk-Tales: What Stories Do Your Folks Tell?"/>
    <s v="An evening of of stories based both in myth and truth."/>
    <n v="1500"/>
    <n v="32"/>
    <x v="2"/>
    <s v="US"/>
    <s v="USD"/>
    <d v="2015-08-28T20:56:53"/>
    <d v="2015-08-13T20:56:53"/>
    <b v="0"/>
    <n v="4"/>
    <b v="0"/>
    <s v="theater/plays"/>
    <n v="2.1333333333333333"/>
    <n v="8"/>
    <x v="1"/>
    <s v="plays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3:59:41"/>
    <d v="2015-10-09T12:59:41"/>
    <b v="0"/>
    <n v="0"/>
    <b v="0"/>
    <s v="theater/plays"/>
    <n v="0"/>
    <e v="#DIV/0!"/>
    <x v="1"/>
    <s v="plays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1:08:13"/>
    <d v="2016-02-01T11:08:13"/>
    <b v="0"/>
    <n v="3"/>
    <b v="0"/>
    <s v="theater/plays"/>
    <n v="4.1818181818181817"/>
    <n v="23"/>
    <x v="1"/>
    <s v="plays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0:28:02"/>
    <d v="2015-05-01T10:28:02"/>
    <b v="0"/>
    <n v="1"/>
    <b v="0"/>
    <s v="theater/plays"/>
    <n v="20"/>
    <n v="100"/>
    <x v="1"/>
    <s v="plays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18:34:19"/>
    <d v="2015-10-12T17:34:19"/>
    <b v="0"/>
    <n v="9"/>
    <b v="0"/>
    <s v="theater/plays"/>
    <n v="5.41"/>
    <n v="60.111111111111114"/>
    <x v="1"/>
    <s v="plays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15:45:12"/>
    <d v="2015-04-13T15:45:12"/>
    <b v="0"/>
    <n v="1"/>
    <b v="0"/>
    <s v="theater/plays"/>
    <n v="6.0000000000000001E-3"/>
    <n v="3"/>
    <x v="1"/>
    <s v="plays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4:21:30"/>
    <d v="2014-06-19T04:21:30"/>
    <b v="0"/>
    <n v="1"/>
    <b v="0"/>
    <s v="theater/plays"/>
    <n v="0.25"/>
    <n v="5"/>
    <x v="1"/>
    <s v="plays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06:27:00"/>
    <d v="2015-01-15T11:24:37"/>
    <b v="0"/>
    <n v="4"/>
    <b v="0"/>
    <s v="theater/plays"/>
    <n v="35"/>
    <n v="17.5"/>
    <x v="1"/>
    <s v="plays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1:04:00"/>
    <d v="2014-11-07T01:24:24"/>
    <b v="0"/>
    <n v="17"/>
    <b v="0"/>
    <s v="theater/plays"/>
    <n v="16.566666666666666"/>
    <n v="29.235294117647058"/>
    <x v="1"/>
    <s v="plays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3:23:41"/>
    <d v="2015-03-06T04:23:41"/>
    <b v="0"/>
    <n v="0"/>
    <b v="0"/>
    <s v="theater/plays"/>
    <n v="0"/>
    <e v="#DIV/0!"/>
    <x v="1"/>
    <s v="plays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17:07:06"/>
    <d v="2015-02-26T18:07:06"/>
    <b v="0"/>
    <n v="12"/>
    <b v="0"/>
    <s v="theater/plays"/>
    <n v="57.199999999999996"/>
    <n v="59.583333333333336"/>
    <x v="1"/>
    <s v="plays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4:51:49"/>
    <d v="2014-07-22T14:53:18"/>
    <b v="0"/>
    <n v="14"/>
    <b v="0"/>
    <s v="theater/plays"/>
    <n v="16.514285714285716"/>
    <n v="82.571428571428569"/>
    <x v="1"/>
    <s v="plays"/>
    <x v="3"/>
    <x v="3"/>
  </r>
  <r>
    <n v="4000"/>
    <s v="The Escorts"/>
    <s v="An Enticing Trip into the World of Assisted Dying"/>
    <n v="8000"/>
    <n v="10"/>
    <x v="2"/>
    <s v="US"/>
    <s v="USD"/>
    <d v="2016-05-07T09:29:18"/>
    <d v="2016-03-08T10:29:18"/>
    <b v="0"/>
    <n v="1"/>
    <b v="0"/>
    <s v="theater/plays"/>
    <n v="0.125"/>
    <n v="10"/>
    <x v="1"/>
    <s v="plays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4:00:00"/>
    <d v="2017-02-09T18:08:28"/>
    <b v="0"/>
    <n v="14"/>
    <b v="0"/>
    <s v="theater/plays"/>
    <n v="37.75"/>
    <n v="32.357142857142854"/>
    <x v="1"/>
    <s v="plays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6T20:02:41"/>
    <d v="2014-08-27T20:02:41"/>
    <b v="0"/>
    <n v="4"/>
    <b v="0"/>
    <s v="theater/plays"/>
    <n v="1.8399999999999999"/>
    <n v="5.75"/>
    <x v="1"/>
    <s v="plays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09:05:47"/>
    <d v="2015-01-16T09:05:47"/>
    <b v="0"/>
    <n v="2"/>
    <b v="0"/>
    <s v="theater/plays"/>
    <n v="10.050000000000001"/>
    <n v="100.5"/>
    <x v="1"/>
    <s v="plays"/>
    <x v="0"/>
    <x v="1"/>
  </r>
  <r>
    <n v="4004"/>
    <s v="South Florida Tours"/>
    <s v="Help Launch The Queen Into South Florida!"/>
    <n v="500"/>
    <n v="1"/>
    <x v="2"/>
    <s v="US"/>
    <s v="USD"/>
    <d v="2014-10-07T22:54:17"/>
    <d v="2014-09-07T22:54:17"/>
    <b v="0"/>
    <n v="1"/>
    <b v="0"/>
    <s v="theater/plays"/>
    <n v="0.2"/>
    <n v="1"/>
    <x v="1"/>
    <s v="plays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4:23:05"/>
    <d v="2014-08-21T14:23:05"/>
    <b v="0"/>
    <n v="2"/>
    <b v="0"/>
    <s v="theater/plays"/>
    <n v="1.3333333333333335"/>
    <n v="20"/>
    <x v="1"/>
    <s v="plays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3:33:07"/>
    <d v="2016-01-22T13:33:07"/>
    <b v="0"/>
    <n v="1"/>
    <b v="0"/>
    <s v="theater/plays"/>
    <n v="6.6666666666666671E-3"/>
    <n v="2"/>
    <x v="1"/>
    <s v="plays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1:28:00"/>
    <d v="2014-07-28T13:33:01"/>
    <b v="0"/>
    <n v="1"/>
    <b v="0"/>
    <s v="theater/plays"/>
    <n v="0.25"/>
    <n v="5"/>
    <x v="1"/>
    <s v="plays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18:08:27"/>
    <d v="2015-06-22T18:08:27"/>
    <b v="0"/>
    <n v="4"/>
    <b v="0"/>
    <s v="theater/plays"/>
    <n v="6"/>
    <n v="15"/>
    <x v="1"/>
    <s v="plays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1:49:20"/>
    <d v="2014-07-31T11:49:20"/>
    <b v="0"/>
    <n v="3"/>
    <b v="0"/>
    <s v="theater/plays"/>
    <n v="3.8860103626943006"/>
    <n v="25"/>
    <x v="1"/>
    <s v="plays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3:29:26"/>
    <d v="2014-10-09T13:29:26"/>
    <b v="0"/>
    <n v="38"/>
    <b v="0"/>
    <s v="theater/plays"/>
    <n v="24.194444444444443"/>
    <n v="45.842105263157897"/>
    <x v="1"/>
    <s v="plays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08:04:38"/>
    <d v="2014-12-29T08:04:38"/>
    <b v="0"/>
    <n v="4"/>
    <b v="0"/>
    <s v="theater/plays"/>
    <n v="7.6"/>
    <n v="4.75"/>
    <x v="1"/>
    <s v="plays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08:04:09"/>
    <d v="2015-04-02T08:04:09"/>
    <b v="0"/>
    <n v="0"/>
    <b v="0"/>
    <s v="theater/plays"/>
    <n v="0"/>
    <e v="#DIV/0!"/>
    <x v="1"/>
    <s v="plays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2:13:43"/>
    <d v="2015-01-17T02:13:43"/>
    <b v="0"/>
    <n v="2"/>
    <b v="0"/>
    <s v="theater/plays"/>
    <n v="1.3"/>
    <n v="13"/>
    <x v="1"/>
    <s v="plays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0:54:29"/>
    <d v="2016-02-19T00:54:29"/>
    <b v="0"/>
    <n v="0"/>
    <b v="0"/>
    <s v="theater/plays"/>
    <n v="0"/>
    <e v="#DIV/0!"/>
    <x v="1"/>
    <s v="plays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3:44:23"/>
    <d v="2015-06-19T13:44:23"/>
    <b v="0"/>
    <n v="1"/>
    <b v="0"/>
    <s v="theater/plays"/>
    <n v="1.4285714285714287E-2"/>
    <n v="1"/>
    <x v="1"/>
    <s v="plays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15:56:40"/>
    <d v="2014-08-18T15:56:40"/>
    <b v="0"/>
    <n v="7"/>
    <b v="0"/>
    <s v="theater/plays"/>
    <n v="14.000000000000002"/>
    <n v="10"/>
    <x v="1"/>
    <s v="plays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1:07:54"/>
    <d v="2014-08-05T11:07:54"/>
    <b v="0"/>
    <n v="2"/>
    <b v="0"/>
    <s v="theater/plays"/>
    <n v="1.05"/>
    <n v="52.5"/>
    <x v="1"/>
    <s v="plays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d v="2016-10-07T16:51:48"/>
    <d v="2016-09-07T16:51:48"/>
    <b v="0"/>
    <n v="4"/>
    <b v="0"/>
    <s v="theater/plays"/>
    <n v="8.6666666666666679"/>
    <n v="32.5"/>
    <x v="1"/>
    <s v="plays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1:28:00"/>
    <d v="2016-02-17T11:13:16"/>
    <b v="0"/>
    <n v="4"/>
    <b v="0"/>
    <s v="theater/plays"/>
    <n v="0.82857142857142851"/>
    <n v="7.25"/>
    <x v="1"/>
    <s v="plays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3T22:34:59"/>
    <d v="2015-02-21T23:34:59"/>
    <b v="0"/>
    <n v="3"/>
    <b v="0"/>
    <s v="theater/plays"/>
    <n v="16.666666666666664"/>
    <n v="33.333333333333336"/>
    <x v="1"/>
    <s v="plays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16:52:38"/>
    <d v="2014-08-27T16:52:38"/>
    <b v="0"/>
    <n v="2"/>
    <b v="0"/>
    <s v="theater/plays"/>
    <n v="0.83333333333333337"/>
    <n v="62.5"/>
    <x v="1"/>
    <s v="plays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1-31T21:54:00"/>
    <d v="2014-12-17T09:01:07"/>
    <b v="0"/>
    <n v="197"/>
    <b v="0"/>
    <s v="theater/plays"/>
    <n v="69.561111111111103"/>
    <n v="63.558375634517766"/>
    <x v="1"/>
    <s v="plays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17:59:23"/>
    <d v="2016-02-08T18:59:23"/>
    <b v="0"/>
    <n v="0"/>
    <b v="0"/>
    <s v="theater/plays"/>
    <n v="0"/>
    <e v="#DIV/0!"/>
    <x v="1"/>
    <s v="plays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1:04:57"/>
    <d v="2015-08-01T11:04:57"/>
    <b v="0"/>
    <n v="1"/>
    <b v="0"/>
    <s v="theater/plays"/>
    <n v="1.25"/>
    <n v="10"/>
    <x v="1"/>
    <s v="plays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0:42:16"/>
    <d v="2015-05-27T00:42:16"/>
    <b v="0"/>
    <n v="4"/>
    <b v="0"/>
    <s v="theater/plays"/>
    <n v="5"/>
    <n v="62.5"/>
    <x v="1"/>
    <s v="plays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1:43:59"/>
    <d v="2015-10-05T10:43:59"/>
    <b v="0"/>
    <n v="0"/>
    <b v="0"/>
    <s v="theater/plays"/>
    <n v="0"/>
    <e v="#DIV/0!"/>
    <x v="1"/>
    <s v="plays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2T20:00:00"/>
    <d v="2017-02-02T18:18:01"/>
    <b v="0"/>
    <n v="7"/>
    <b v="0"/>
    <s v="theater/plays"/>
    <n v="7.166666666666667"/>
    <n v="30.714285714285715"/>
    <x v="1"/>
    <s v="plays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17:31:40"/>
    <d v="2014-05-06T17:31:40"/>
    <b v="0"/>
    <n v="11"/>
    <b v="0"/>
    <s v="theater/plays"/>
    <n v="28.050000000000004"/>
    <n v="51"/>
    <x v="1"/>
    <s v="plays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3T19:36:10"/>
    <d v="2015-11-13T19:36:10"/>
    <b v="0"/>
    <n v="0"/>
    <b v="0"/>
    <s v="theater/plays"/>
    <n v="0"/>
    <e v="#DIV/0!"/>
    <x v="1"/>
    <s v="plays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3:49:00"/>
    <d v="2016-01-05T10:43:19"/>
    <b v="0"/>
    <n v="6"/>
    <b v="0"/>
    <s v="theater/plays"/>
    <n v="16"/>
    <n v="66.666666666666671"/>
    <x v="1"/>
    <s v="plays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0:02:44"/>
    <d v="2014-10-29T09:02:44"/>
    <b v="0"/>
    <n v="0"/>
    <b v="0"/>
    <s v="theater/plays"/>
    <n v="0"/>
    <e v="#DIV/0!"/>
    <x v="1"/>
    <s v="plays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15:25:16"/>
    <d v="2015-10-16T14:25:16"/>
    <b v="0"/>
    <n v="7"/>
    <b v="0"/>
    <s v="theater/plays"/>
    <n v="6.8287037037037033"/>
    <n v="59"/>
    <x v="1"/>
    <s v="plays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4:00:00"/>
    <d v="2016-09-01T01:27:04"/>
    <b v="0"/>
    <n v="94"/>
    <b v="0"/>
    <s v="theater/plays"/>
    <n v="25.698702928870294"/>
    <n v="65.340319148936175"/>
    <x v="1"/>
    <s v="plays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16:44:10"/>
    <d v="2015-03-04T17:44:10"/>
    <b v="0"/>
    <n v="2"/>
    <b v="0"/>
    <s v="theater/plays"/>
    <n v="1.4814814814814816"/>
    <n v="100"/>
    <x v="1"/>
    <s v="plays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d v="2014-10-21T16:11:27"/>
    <d v="2014-09-21T16:11:27"/>
    <b v="0"/>
    <n v="25"/>
    <b v="0"/>
    <s v="theater/plays"/>
    <n v="36.85"/>
    <n v="147.4"/>
    <x v="1"/>
    <s v="plays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17:30:00"/>
    <d v="2014-06-14T17:29:24"/>
    <b v="0"/>
    <n v="17"/>
    <b v="0"/>
    <s v="theater/plays"/>
    <n v="47.05"/>
    <n v="166.05882352941177"/>
    <x v="1"/>
    <s v="plays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09:25:00"/>
    <d v="2016-05-06T20:41:55"/>
    <b v="0"/>
    <n v="2"/>
    <b v="0"/>
    <s v="theater/plays"/>
    <n v="11.428571428571429"/>
    <n v="40"/>
    <x v="1"/>
    <s v="plays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4:10:10"/>
    <d v="2014-08-18T14:10:10"/>
    <b v="0"/>
    <n v="4"/>
    <b v="0"/>
    <s v="theater/plays"/>
    <n v="12.04"/>
    <n v="75.25"/>
    <x v="1"/>
    <s v="plays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0:59:00"/>
    <d v="2015-10-28T11:06:07"/>
    <b v="0"/>
    <n v="5"/>
    <b v="0"/>
    <s v="theater/plays"/>
    <n v="60"/>
    <n v="60"/>
    <x v="1"/>
    <s v="plays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7T22:00:00"/>
    <d v="2015-05-20T00:33:24"/>
    <b v="0"/>
    <n v="2"/>
    <b v="0"/>
    <s v="theater/plays"/>
    <n v="31.25"/>
    <n v="1250"/>
    <x v="1"/>
    <s v="plays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d v="2016-09-06T06:22:34"/>
    <d v="2016-07-08T06:22:34"/>
    <b v="0"/>
    <n v="2"/>
    <b v="0"/>
    <s v="theater/plays"/>
    <n v="0.42"/>
    <n v="10.5"/>
    <x v="1"/>
    <s v="plays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4:16:00"/>
    <d v="2014-12-21T21:01:04"/>
    <b v="0"/>
    <n v="3"/>
    <b v="0"/>
    <s v="theater/plays"/>
    <n v="0.21"/>
    <n v="7"/>
    <x v="1"/>
    <s v="plays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17:58:45"/>
    <d v="2014-11-05T17:58:45"/>
    <b v="0"/>
    <n v="0"/>
    <b v="0"/>
    <s v="theater/plays"/>
    <n v="0"/>
    <e v="#DIV/0!"/>
    <x v="1"/>
    <s v="plays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0:00:00"/>
    <d v="2015-03-11T00:16:22"/>
    <b v="0"/>
    <n v="4"/>
    <b v="0"/>
    <s v="theater/plays"/>
    <n v="37.5"/>
    <n v="56.25"/>
    <x v="1"/>
    <s v="plays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0T23:49:49"/>
    <d v="2014-07-21T23:49:49"/>
    <b v="0"/>
    <n v="1"/>
    <b v="0"/>
    <s v="theater/plays"/>
    <n v="0.02"/>
    <n v="1"/>
    <x v="1"/>
    <s v="plays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0:36:50"/>
    <d v="2014-09-22T10:36:50"/>
    <b v="0"/>
    <n v="12"/>
    <b v="0"/>
    <s v="theater/plays"/>
    <n v="8.2142857142857135"/>
    <n v="38.333333333333336"/>
    <x v="1"/>
    <s v="plays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0T20:00:00"/>
    <d v="2014-12-17T19:32:23"/>
    <b v="0"/>
    <n v="4"/>
    <b v="0"/>
    <s v="theater/plays"/>
    <n v="2.1999999999999997"/>
    <n v="27.5"/>
    <x v="1"/>
    <s v="plays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06:13:07"/>
    <d v="2016-03-07T07:13:07"/>
    <b v="0"/>
    <n v="91"/>
    <b v="0"/>
    <s v="theater/plays"/>
    <n v="17.652941176470588"/>
    <n v="32.978021978021978"/>
    <x v="1"/>
    <s v="plays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18:00:15"/>
    <d v="2015-06-14T18:00:15"/>
    <b v="0"/>
    <n v="1"/>
    <b v="0"/>
    <s v="theater/plays"/>
    <n v="0.08"/>
    <n v="16"/>
    <x v="1"/>
    <s v="plays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0:16:31"/>
    <d v="2014-09-23T10:16:31"/>
    <b v="0"/>
    <n v="1"/>
    <b v="0"/>
    <s v="theater/plays"/>
    <n v="6.6666666666666666E-2"/>
    <n v="1"/>
    <x v="1"/>
    <s v="plays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1:53:00"/>
    <d v="2014-05-02T14:26:37"/>
    <b v="0"/>
    <n v="0"/>
    <b v="0"/>
    <s v="theater/plays"/>
    <n v="0"/>
    <e v="#DIV/0!"/>
    <x v="1"/>
    <s v="plays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16:05:16"/>
    <d v="2014-08-14T16:05:16"/>
    <b v="0"/>
    <n v="13"/>
    <b v="0"/>
    <s v="theater/plays"/>
    <n v="37.533333333333339"/>
    <n v="86.615384615384613"/>
    <x v="1"/>
    <s v="plays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15:00:00"/>
    <d v="2014-10-16T11:33:48"/>
    <b v="0"/>
    <n v="2"/>
    <b v="0"/>
    <s v="theater/plays"/>
    <n v="22"/>
    <n v="55"/>
    <x v="1"/>
    <s v="plays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09-30T23:00:00"/>
    <d v="2016-08-31T15:11:25"/>
    <b v="0"/>
    <n v="0"/>
    <b v="0"/>
    <s v="theater/plays"/>
    <n v="0"/>
    <e v="#DIV/0!"/>
    <x v="1"/>
    <s v="plays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0:33:51"/>
    <d v="2014-05-20T10:33:51"/>
    <b v="0"/>
    <n v="21"/>
    <b v="0"/>
    <s v="theater/plays"/>
    <n v="17.62"/>
    <n v="41.952380952380949"/>
    <x v="1"/>
    <s v="plays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4:59:00"/>
    <d v="2016-06-13T17:23:59"/>
    <b v="0"/>
    <n v="9"/>
    <b v="0"/>
    <s v="theater/plays"/>
    <n v="53"/>
    <n v="88.333333333333329"/>
    <x v="1"/>
    <s v="plays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18:00:00"/>
    <d v="2015-11-02T18:14:40"/>
    <b v="0"/>
    <n v="6"/>
    <b v="0"/>
    <s v="theater/plays"/>
    <n v="22.142857142857142"/>
    <n v="129.16666666666666"/>
    <x v="1"/>
    <s v="plays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3-31T22:59:00"/>
    <d v="2016-03-16T20:27:24"/>
    <b v="0"/>
    <n v="4"/>
    <b v="0"/>
    <s v="theater/plays"/>
    <n v="2.5333333333333332"/>
    <n v="23.75"/>
    <x v="1"/>
    <s v="plays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5T22:00:00"/>
    <d v="2014-08-15T10:22:32"/>
    <b v="0"/>
    <n v="7"/>
    <b v="0"/>
    <s v="theater/plays"/>
    <n v="2.5"/>
    <n v="35.714285714285715"/>
    <x v="1"/>
    <s v="plays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1:00:00"/>
    <d v="2014-05-20T11:40:56"/>
    <b v="0"/>
    <n v="5"/>
    <b v="0"/>
    <s v="theater/plays"/>
    <n v="2.85"/>
    <n v="57"/>
    <x v="1"/>
    <s v="plays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0T21:23:43"/>
    <d v="2016-02-20T22:23:43"/>
    <b v="0"/>
    <n v="0"/>
    <b v="0"/>
    <s v="theater/plays"/>
    <n v="0"/>
    <e v="#DIV/0!"/>
    <x v="1"/>
    <s v="plays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2:44:28"/>
    <d v="2016-06-02T12:44:28"/>
    <b v="0"/>
    <n v="3"/>
    <b v="0"/>
    <s v="theater/plays"/>
    <n v="2.4500000000000002"/>
    <n v="163.33333333333334"/>
    <x v="1"/>
    <s v="plays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1:21:24"/>
    <d v="2014-05-28T11:21:24"/>
    <b v="0"/>
    <n v="9"/>
    <b v="0"/>
    <s v="theater/plays"/>
    <n v="1.4210526315789473"/>
    <n v="15"/>
    <x v="1"/>
    <s v="plays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09:07:06"/>
    <d v="2015-03-30T09:07:06"/>
    <b v="0"/>
    <n v="6"/>
    <b v="0"/>
    <s v="theater/plays"/>
    <n v="19.25"/>
    <n v="64.166666666666671"/>
    <x v="1"/>
    <s v="plays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17:50:11"/>
    <d v="2014-07-13T17:50:11"/>
    <b v="0"/>
    <n v="4"/>
    <b v="0"/>
    <s v="theater/plays"/>
    <n v="0.67500000000000004"/>
    <n v="6.75"/>
    <x v="1"/>
    <s v="plays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8T19:56:28"/>
    <d v="2016-04-18T19:56:28"/>
    <b v="0"/>
    <n v="1"/>
    <b v="0"/>
    <s v="theater/plays"/>
    <n v="0.16666666666666669"/>
    <n v="25"/>
    <x v="1"/>
    <s v="plays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7T21:49:10"/>
    <d v="2015-08-18T21:49:10"/>
    <b v="0"/>
    <n v="17"/>
    <b v="0"/>
    <s v="theater/plays"/>
    <n v="60.9"/>
    <n v="179.11764705882354"/>
    <x v="1"/>
    <s v="plays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18:05:00"/>
    <d v="2016-12-14T18:07:35"/>
    <b v="0"/>
    <n v="1"/>
    <b v="0"/>
    <s v="theater/plays"/>
    <n v="1"/>
    <n v="34.950000000000003"/>
    <x v="1"/>
    <s v="plays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07:00:00"/>
    <d v="2015-01-18T10:52:36"/>
    <b v="0"/>
    <n v="13"/>
    <b v="0"/>
    <s v="theater/plays"/>
    <n v="34.4"/>
    <n v="33.07692307692308"/>
    <x v="1"/>
    <s v="plays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2-28T22:00:00"/>
    <d v="2015-01-27T11:00:20"/>
    <b v="0"/>
    <n v="6"/>
    <b v="0"/>
    <s v="theater/plays"/>
    <n v="16.5"/>
    <n v="27.5"/>
    <x v="1"/>
    <s v="plays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4:18:51"/>
    <d v="2016-11-26T14:18:51"/>
    <b v="0"/>
    <n v="0"/>
    <b v="0"/>
    <s v="theater/plays"/>
    <n v="0"/>
    <e v="#DIV/0!"/>
    <x v="1"/>
    <s v="plays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3:35:11"/>
    <d v="2014-06-22T13:35:11"/>
    <b v="0"/>
    <n v="2"/>
    <b v="0"/>
    <s v="theater/plays"/>
    <n v="0.4"/>
    <n v="2"/>
    <x v="1"/>
    <s v="plays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8T23:00:00"/>
    <d v="2015-03-15T03:17:06"/>
    <b v="0"/>
    <n v="2"/>
    <b v="0"/>
    <s v="theater/plays"/>
    <n v="1.0571428571428572"/>
    <n v="18.5"/>
    <x v="1"/>
    <s v="plays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09:16:15"/>
    <d v="2015-10-06T08:16:15"/>
    <b v="0"/>
    <n v="21"/>
    <b v="0"/>
    <s v="theater/plays"/>
    <n v="26.727272727272727"/>
    <n v="35"/>
    <x v="1"/>
    <s v="plays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2:28:00"/>
    <d v="2014-05-19T20:06:09"/>
    <b v="0"/>
    <n v="13"/>
    <b v="0"/>
    <s v="theater/plays"/>
    <n v="28.799999999999997"/>
    <n v="44.307692307692307"/>
    <x v="1"/>
    <s v="plays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4:51:00"/>
    <d v="2014-09-23T14:05:49"/>
    <b v="0"/>
    <n v="0"/>
    <b v="0"/>
    <s v="theater/plays"/>
    <n v="0"/>
    <e v="#DIV/0!"/>
    <x v="1"/>
    <s v="plays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2:03:14"/>
    <d v="2016-11-21T12:03:14"/>
    <b v="0"/>
    <n v="6"/>
    <b v="0"/>
    <s v="theater/plays"/>
    <n v="8.9"/>
    <n v="222.5"/>
    <x v="1"/>
    <s v="plays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3:54:02"/>
    <d v="2016-12-28T13:54:02"/>
    <b v="0"/>
    <n v="0"/>
    <b v="0"/>
    <s v="theater/plays"/>
    <n v="0"/>
    <e v="#DIV/0!"/>
    <x v="1"/>
    <s v="plays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17:32:01"/>
    <d v="2016-05-20T17:32:01"/>
    <b v="0"/>
    <n v="1"/>
    <b v="0"/>
    <s v="theater/plays"/>
    <n v="0.16666666666666669"/>
    <n v="5"/>
    <x v="1"/>
    <s v="plays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3:54:00"/>
    <d v="2016-05-21T11:45:16"/>
    <b v="0"/>
    <n v="0"/>
    <b v="0"/>
    <s v="theater/plays"/>
    <n v="0"/>
    <e v="#DIV/0!"/>
    <x v="1"/>
    <s v="plays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07:57:05"/>
    <d v="2015-02-06T08:57:05"/>
    <b v="0"/>
    <n v="12"/>
    <b v="0"/>
    <s v="theater/plays"/>
    <n v="15.737410071942445"/>
    <n v="29.166666666666668"/>
    <x v="1"/>
    <s v="plays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18:00:00"/>
    <d v="2015-10-29T23:32:33"/>
    <b v="0"/>
    <n v="2"/>
    <b v="0"/>
    <s v="theater/plays"/>
    <n v="2"/>
    <n v="1.5"/>
    <x v="1"/>
    <s v="plays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3:16:56"/>
    <d v="2015-12-15T13:16:56"/>
    <b v="0"/>
    <n v="6"/>
    <b v="0"/>
    <s v="theater/plays"/>
    <n v="21.685714285714287"/>
    <n v="126.5"/>
    <x v="1"/>
    <s v="plays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05:28:26"/>
    <d v="2016-09-09T05:28:26"/>
    <b v="0"/>
    <n v="1"/>
    <b v="0"/>
    <s v="theater/plays"/>
    <n v="0.33333333333333337"/>
    <n v="10"/>
    <x v="1"/>
    <s v="plays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3T22:59:00"/>
    <d v="2015-02-23T09:29:35"/>
    <b v="0"/>
    <n v="1"/>
    <b v="0"/>
    <s v="theater/plays"/>
    <n v="0.2857142857142857"/>
    <n v="10"/>
    <x v="1"/>
    <s v="plays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0T23:00:00"/>
    <d v="2015-10-27T17:34:59"/>
    <b v="0"/>
    <n v="5"/>
    <b v="0"/>
    <s v="theater/plays"/>
    <n v="4.7"/>
    <n v="9.4"/>
    <x v="1"/>
    <s v="plays"/>
    <x v="0"/>
    <x v="9"/>
  </r>
  <r>
    <n v="4087"/>
    <s v="Stage Production &quot;The Nail Shop&quot;"/>
    <s v="Comedy Stage Play"/>
    <n v="9600"/>
    <n v="0"/>
    <x v="2"/>
    <s v="US"/>
    <s v="USD"/>
    <d v="2016-07-17T12:49:46"/>
    <d v="2016-06-17T12:49:46"/>
    <b v="0"/>
    <n v="0"/>
    <b v="0"/>
    <s v="theater/plays"/>
    <n v="0"/>
    <e v="#DIV/0!"/>
    <x v="1"/>
    <s v="plays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05:26:00"/>
    <d v="2014-12-17T09:42:04"/>
    <b v="0"/>
    <n v="3"/>
    <b v="0"/>
    <s v="theater/plays"/>
    <n v="10.8"/>
    <n v="72"/>
    <x v="1"/>
    <s v="plays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2:35:00"/>
    <d v="2015-04-28T12:34:48"/>
    <b v="0"/>
    <n v="8"/>
    <b v="0"/>
    <s v="theater/plays"/>
    <n v="4.8"/>
    <n v="30"/>
    <x v="1"/>
    <s v="plays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0:00:00"/>
    <d v="2015-07-24T11:08:57"/>
    <b v="0"/>
    <n v="3"/>
    <b v="0"/>
    <s v="theater/plays"/>
    <n v="3.2"/>
    <n v="10.666666666666666"/>
    <x v="1"/>
    <s v="plays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07:09:11"/>
    <d v="2014-12-17T07:09:11"/>
    <b v="0"/>
    <n v="8"/>
    <b v="0"/>
    <s v="theater/plays"/>
    <n v="12.75"/>
    <n v="25.5"/>
    <x v="1"/>
    <s v="plays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4T22:40:47"/>
    <d v="2015-02-03T23:40:47"/>
    <b v="0"/>
    <n v="1"/>
    <b v="0"/>
    <s v="theater/plays"/>
    <n v="1.8181818181818181E-2"/>
    <n v="20"/>
    <x v="1"/>
    <s v="plays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4:34:53"/>
    <d v="2015-06-23T14:34:53"/>
    <b v="0"/>
    <n v="4"/>
    <b v="0"/>
    <s v="theater/plays"/>
    <n v="2.4"/>
    <n v="15"/>
    <x v="1"/>
    <s v="plays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1T23:59:00"/>
    <d v="2014-09-07T21:05:00"/>
    <b v="0"/>
    <n v="8"/>
    <b v="0"/>
    <s v="theater/plays"/>
    <n v="36.5"/>
    <n v="91.25"/>
    <x v="1"/>
    <s v="plays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8T19:45:50"/>
    <d v="2016-11-18T19:45:50"/>
    <b v="0"/>
    <n v="1"/>
    <b v="0"/>
    <s v="theater/plays"/>
    <n v="2.666666666666667"/>
    <n v="800"/>
    <x v="1"/>
    <s v="plays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3:51:00"/>
    <d v="2017-01-15T07:43:39"/>
    <b v="0"/>
    <n v="5"/>
    <b v="0"/>
    <s v="theater/plays"/>
    <n v="11.428571428571429"/>
    <n v="80"/>
    <x v="1"/>
    <s v="plays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18:55:00"/>
    <d v="2015-12-06T14:47:17"/>
    <b v="0"/>
    <n v="0"/>
    <b v="0"/>
    <s v="theater/plays"/>
    <n v="0"/>
    <e v="#DIV/0!"/>
    <x v="1"/>
    <s v="plays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2:19:57"/>
    <d v="2016-05-05T12:19:57"/>
    <b v="0"/>
    <n v="0"/>
    <b v="0"/>
    <s v="theater/plays"/>
    <n v="0"/>
    <e v="#DIV/0!"/>
    <x v="1"/>
    <s v="plays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15:24:33"/>
    <d v="2016-07-19T15:24:33"/>
    <b v="0"/>
    <n v="1"/>
    <b v="0"/>
    <s v="theater/plays"/>
    <n v="1.1111111111111112"/>
    <n v="50"/>
    <x v="1"/>
    <s v="plays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4T21:59:50"/>
    <d v="2014-10-14T21:59:50"/>
    <b v="0"/>
    <n v="0"/>
    <b v="0"/>
    <s v="theater/plays"/>
    <n v="0"/>
    <e v="#DIV/0!"/>
    <x v="1"/>
    <s v="plays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16:41:22"/>
    <d v="2016-12-26T16:41:22"/>
    <b v="0"/>
    <n v="0"/>
    <b v="0"/>
    <s v="theater/plays"/>
    <n v="0"/>
    <e v="#DIV/0!"/>
    <x v="1"/>
    <s v="plays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15:21:13"/>
    <d v="2016-04-15T15:21:13"/>
    <b v="0"/>
    <n v="6"/>
    <b v="0"/>
    <s v="theater/plays"/>
    <n v="27.400000000000002"/>
    <n v="22.833333333333332"/>
    <x v="1"/>
    <s v="plays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3:32:00"/>
    <d v="2015-07-03T14:59:26"/>
    <b v="0"/>
    <n v="6"/>
    <b v="0"/>
    <s v="theater/plays"/>
    <n v="10"/>
    <n v="16.666666666666668"/>
    <x v="1"/>
    <s v="plays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1:40:34"/>
    <d v="2016-09-27T01:40:34"/>
    <b v="0"/>
    <n v="14"/>
    <b v="0"/>
    <s v="theater/plays"/>
    <n v="21.366666666666667"/>
    <n v="45.785714285714285"/>
    <x v="1"/>
    <s v="plays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5T19:15:09"/>
    <d v="2016-11-22T19:15:09"/>
    <b v="0"/>
    <n v="6"/>
    <b v="0"/>
    <s v="theater/plays"/>
    <n v="6.9696969696969706"/>
    <n v="383.33333333333331"/>
    <x v="1"/>
    <s v="plays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1T20:00:00"/>
    <d v="2015-02-17T20:11:06"/>
    <b v="0"/>
    <n v="33"/>
    <b v="0"/>
    <s v="theater/plays"/>
    <n v="70.599999999999994"/>
    <n v="106.96969696969697"/>
    <x v="1"/>
    <s v="plays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17:00:01"/>
    <d v="2014-09-01T17:00:01"/>
    <b v="0"/>
    <n v="4"/>
    <b v="0"/>
    <s v="theater/plays"/>
    <n v="2.0500000000000003"/>
    <n v="10.25"/>
    <x v="1"/>
    <s v="plays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0:00:00"/>
    <d v="2017-01-31T19:45:37"/>
    <b v="0"/>
    <n v="1"/>
    <b v="0"/>
    <s v="theater/plays"/>
    <n v="1.9666666666666666"/>
    <n v="59"/>
    <x v="1"/>
    <s v="plays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08:56:44"/>
    <d v="2015-10-30T07:56:44"/>
    <b v="0"/>
    <n v="0"/>
    <b v="0"/>
    <s v="theater/plays"/>
    <n v="0"/>
    <e v="#DIV/0!"/>
    <x v="1"/>
    <s v="plays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0:02:31"/>
    <d v="2016-05-22T10:02:31"/>
    <b v="0"/>
    <n v="6"/>
    <b v="0"/>
    <s v="theater/plays"/>
    <n v="28.666666666666668"/>
    <n v="14.333333333333334"/>
    <x v="1"/>
    <s v="plays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3T22:15:40"/>
    <d v="2015-01-24T22:15:40"/>
    <b v="0"/>
    <n v="6"/>
    <b v="0"/>
    <s v="theater/plays"/>
    <n v="3.1333333333333333"/>
    <n v="15.666666666666666"/>
    <x v="1"/>
    <s v="plays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7T19:00:00"/>
    <d v="2016-01-31T17:43:06"/>
    <b v="0"/>
    <n v="1"/>
    <b v="0"/>
    <s v="theater/plays"/>
    <n v="0.04"/>
    <n v="1"/>
    <x v="1"/>
    <s v="plays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1:34:00"/>
    <d v="2015-12-20T08:45:23"/>
    <b v="0"/>
    <n v="3"/>
    <b v="0"/>
    <s v="theater/plays"/>
    <n v="0.2"/>
    <n v="1"/>
    <x v="1"/>
    <s v="plays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F636A-B2D3-478B-8D14-9A9ECE8ABB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00601-559A-4EDF-B54F-D6F00E20434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9">
    <i>
      <x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29"/>
    </i>
    <i>
      <x v="30"/>
    </i>
    <i>
      <x v="33"/>
    </i>
    <i>
      <x v="35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C1BB4-1632-454B-A6FD-61FCA2C11A9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9"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41.109375" customWidth="1"/>
    <col min="18" max="18" width="17.44140625" bestFit="1" customWidth="1"/>
    <col min="19" max="19" width="18.33203125" bestFit="1" customWidth="1"/>
    <col min="20" max="20" width="19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9">
        <v>42207.916666666664</v>
      </c>
      <c r="J2" s="9">
        <v>42176.798738425925</v>
      </c>
      <c r="K2" t="b">
        <v>0</v>
      </c>
      <c r="L2">
        <v>182</v>
      </c>
      <c r="M2" t="b">
        <v>1</v>
      </c>
      <c r="N2" s="6" t="s">
        <v>8265</v>
      </c>
      <c r="O2" s="5">
        <f t="shared" ref="O2:O65" si="0">E2/D2*100</f>
        <v>136.85882352941178</v>
      </c>
      <c r="P2">
        <f t="shared" ref="P2:P65" si="1">E2/L2</f>
        <v>63.917582417582416</v>
      </c>
      <c r="Q2" s="6" t="s">
        <v>8310</v>
      </c>
      <c r="R2" s="6" t="s">
        <v>8311</v>
      </c>
      <c r="S2">
        <f>YEAR(J2)</f>
        <v>2015</v>
      </c>
      <c r="T2">
        <f>MONTH(J2)</f>
        <v>6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9">
        <v>42796.392164351848</v>
      </c>
      <c r="J3" s="9">
        <v>42766.392164351848</v>
      </c>
      <c r="K3" t="b">
        <v>0</v>
      </c>
      <c r="L3">
        <v>79</v>
      </c>
      <c r="M3" t="b">
        <v>1</v>
      </c>
      <c r="N3" s="6" t="s">
        <v>8265</v>
      </c>
      <c r="O3" s="5">
        <f t="shared" si="0"/>
        <v>142.60827250608273</v>
      </c>
      <c r="P3">
        <f t="shared" si="1"/>
        <v>185.48101265822785</v>
      </c>
      <c r="Q3" s="6" t="s">
        <v>8310</v>
      </c>
      <c r="R3" s="6" t="s">
        <v>8311</v>
      </c>
      <c r="S3">
        <f t="shared" ref="S3:S66" si="2">YEAR(J3)</f>
        <v>2017</v>
      </c>
      <c r="T3">
        <f t="shared" ref="T3:T66" si="3">MONTH(J3)</f>
        <v>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9">
        <v>42415.494016203702</v>
      </c>
      <c r="J4" s="9">
        <v>42405.494016203702</v>
      </c>
      <c r="K4" t="b">
        <v>0</v>
      </c>
      <c r="L4">
        <v>35</v>
      </c>
      <c r="M4" t="b">
        <v>1</v>
      </c>
      <c r="N4" s="6" t="s">
        <v>8265</v>
      </c>
      <c r="O4" s="5">
        <f t="shared" si="0"/>
        <v>105</v>
      </c>
      <c r="P4">
        <f t="shared" si="1"/>
        <v>15</v>
      </c>
      <c r="Q4" s="6" t="s">
        <v>8310</v>
      </c>
      <c r="R4" s="6" t="s">
        <v>8311</v>
      </c>
      <c r="S4">
        <f t="shared" si="2"/>
        <v>2016</v>
      </c>
      <c r="T4">
        <f t="shared" si="3"/>
        <v>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9">
        <v>41858.306793981479</v>
      </c>
      <c r="J5" s="9">
        <v>41828.306793981479</v>
      </c>
      <c r="K5" t="b">
        <v>0</v>
      </c>
      <c r="L5">
        <v>150</v>
      </c>
      <c r="M5" t="b">
        <v>1</v>
      </c>
      <c r="N5" s="6" t="s">
        <v>8265</v>
      </c>
      <c r="O5" s="5">
        <f t="shared" si="0"/>
        <v>103.89999999999999</v>
      </c>
      <c r="P5">
        <f t="shared" si="1"/>
        <v>69.266666666666666</v>
      </c>
      <c r="Q5" s="6" t="s">
        <v>8310</v>
      </c>
      <c r="R5" s="6" t="s">
        <v>8311</v>
      </c>
      <c r="S5">
        <f t="shared" si="2"/>
        <v>2014</v>
      </c>
      <c r="T5">
        <f t="shared" si="3"/>
        <v>7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9">
        <v>42357.625914351847</v>
      </c>
      <c r="J6" s="9">
        <v>42327.625914351847</v>
      </c>
      <c r="K6" t="b">
        <v>0</v>
      </c>
      <c r="L6">
        <v>284</v>
      </c>
      <c r="M6" t="b">
        <v>1</v>
      </c>
      <c r="N6" s="6" t="s">
        <v>8265</v>
      </c>
      <c r="O6" s="5">
        <f t="shared" si="0"/>
        <v>122.99154545454545</v>
      </c>
      <c r="P6">
        <f t="shared" si="1"/>
        <v>190.55028169014085</v>
      </c>
      <c r="Q6" s="6" t="s">
        <v>8310</v>
      </c>
      <c r="R6" s="6" t="s">
        <v>8311</v>
      </c>
      <c r="S6">
        <f t="shared" si="2"/>
        <v>2015</v>
      </c>
      <c r="T6">
        <f t="shared" si="3"/>
        <v>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9">
        <v>42580.024305555555</v>
      </c>
      <c r="J7" s="9">
        <v>42563.724618055552</v>
      </c>
      <c r="K7" t="b">
        <v>0</v>
      </c>
      <c r="L7">
        <v>47</v>
      </c>
      <c r="M7" t="b">
        <v>1</v>
      </c>
      <c r="N7" s="6" t="s">
        <v>8265</v>
      </c>
      <c r="O7" s="5">
        <f t="shared" si="0"/>
        <v>109.77744436109028</v>
      </c>
      <c r="P7">
        <f t="shared" si="1"/>
        <v>93.40425531914893</v>
      </c>
      <c r="Q7" s="6" t="s">
        <v>8310</v>
      </c>
      <c r="R7" s="6" t="s">
        <v>8311</v>
      </c>
      <c r="S7">
        <f t="shared" si="2"/>
        <v>2016</v>
      </c>
      <c r="T7">
        <f t="shared" si="3"/>
        <v>7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9">
        <v>41803.864004629628</v>
      </c>
      <c r="J8" s="9">
        <v>41793.864004629628</v>
      </c>
      <c r="K8" t="b">
        <v>0</v>
      </c>
      <c r="L8">
        <v>58</v>
      </c>
      <c r="M8" t="b">
        <v>1</v>
      </c>
      <c r="N8" s="6" t="s">
        <v>8265</v>
      </c>
      <c r="O8" s="5">
        <f t="shared" si="0"/>
        <v>106.4875</v>
      </c>
      <c r="P8">
        <f t="shared" si="1"/>
        <v>146.87931034482759</v>
      </c>
      <c r="Q8" s="6" t="s">
        <v>8310</v>
      </c>
      <c r="R8" s="6" t="s">
        <v>8311</v>
      </c>
      <c r="S8">
        <f t="shared" si="2"/>
        <v>2014</v>
      </c>
      <c r="T8">
        <f t="shared" si="3"/>
        <v>6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9">
        <v>42555.838738425926</v>
      </c>
      <c r="J9" s="9">
        <v>42515.838738425926</v>
      </c>
      <c r="K9" t="b">
        <v>0</v>
      </c>
      <c r="L9">
        <v>57</v>
      </c>
      <c r="M9" t="b">
        <v>1</v>
      </c>
      <c r="N9" s="6" t="s">
        <v>8265</v>
      </c>
      <c r="O9" s="5">
        <f t="shared" si="0"/>
        <v>101.22222222222221</v>
      </c>
      <c r="P9">
        <f t="shared" si="1"/>
        <v>159.82456140350877</v>
      </c>
      <c r="Q9" s="6" t="s">
        <v>8310</v>
      </c>
      <c r="R9" s="6" t="s">
        <v>8311</v>
      </c>
      <c r="S9">
        <f t="shared" si="2"/>
        <v>2016</v>
      </c>
      <c r="T9">
        <f t="shared" si="3"/>
        <v>5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9">
        <v>42475.666666666664</v>
      </c>
      <c r="J10" s="9">
        <v>42468.736249999994</v>
      </c>
      <c r="K10" t="b">
        <v>0</v>
      </c>
      <c r="L10">
        <v>12</v>
      </c>
      <c r="M10" t="b">
        <v>1</v>
      </c>
      <c r="N10" s="6" t="s">
        <v>8265</v>
      </c>
      <c r="O10" s="5">
        <f t="shared" si="0"/>
        <v>100.04342857142856</v>
      </c>
      <c r="P10">
        <f t="shared" si="1"/>
        <v>291.79333333333335</v>
      </c>
      <c r="Q10" s="6" t="s">
        <v>8310</v>
      </c>
      <c r="R10" s="6" t="s">
        <v>8311</v>
      </c>
      <c r="S10">
        <f t="shared" si="2"/>
        <v>2016</v>
      </c>
      <c r="T10">
        <f t="shared" si="3"/>
        <v>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9">
        <v>42476.895185185182</v>
      </c>
      <c r="J11" s="9">
        <v>42446.895185185182</v>
      </c>
      <c r="K11" t="b">
        <v>0</v>
      </c>
      <c r="L11">
        <v>20</v>
      </c>
      <c r="M11" t="b">
        <v>1</v>
      </c>
      <c r="N11" s="6" t="s">
        <v>8265</v>
      </c>
      <c r="O11" s="5">
        <f t="shared" si="0"/>
        <v>125.998</v>
      </c>
      <c r="P11">
        <f t="shared" si="1"/>
        <v>31.499500000000001</v>
      </c>
      <c r="Q11" s="6" t="s">
        <v>8310</v>
      </c>
      <c r="R11" s="6" t="s">
        <v>8311</v>
      </c>
      <c r="S11">
        <f t="shared" si="2"/>
        <v>2016</v>
      </c>
      <c r="T11">
        <f t="shared" si="3"/>
        <v>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9">
        <v>41814.859710648147</v>
      </c>
      <c r="J12" s="9">
        <v>41779.859710648147</v>
      </c>
      <c r="K12" t="b">
        <v>0</v>
      </c>
      <c r="L12">
        <v>19</v>
      </c>
      <c r="M12" t="b">
        <v>1</v>
      </c>
      <c r="N12" s="6" t="s">
        <v>8265</v>
      </c>
      <c r="O12" s="5">
        <f t="shared" si="0"/>
        <v>100.49999999999999</v>
      </c>
      <c r="P12">
        <f t="shared" si="1"/>
        <v>158.68421052631578</v>
      </c>
      <c r="Q12" s="6" t="s">
        <v>8310</v>
      </c>
      <c r="R12" s="6" t="s">
        <v>8311</v>
      </c>
      <c r="S12">
        <f t="shared" si="2"/>
        <v>2014</v>
      </c>
      <c r="T12">
        <f t="shared" si="3"/>
        <v>5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9">
        <v>42603.916666666664</v>
      </c>
      <c r="J13" s="9">
        <v>42572.570162037031</v>
      </c>
      <c r="K13" t="b">
        <v>0</v>
      </c>
      <c r="L13">
        <v>75</v>
      </c>
      <c r="M13" t="b">
        <v>1</v>
      </c>
      <c r="N13" s="6" t="s">
        <v>8265</v>
      </c>
      <c r="O13" s="5">
        <f t="shared" si="0"/>
        <v>120.5</v>
      </c>
      <c r="P13">
        <f t="shared" si="1"/>
        <v>80.333333333333329</v>
      </c>
      <c r="Q13" s="6" t="s">
        <v>8310</v>
      </c>
      <c r="R13" s="6" t="s">
        <v>8311</v>
      </c>
      <c r="S13">
        <f t="shared" si="2"/>
        <v>2016</v>
      </c>
      <c r="T13">
        <f t="shared" si="3"/>
        <v>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9">
        <v>41835.916666666664</v>
      </c>
      <c r="J14" s="9">
        <v>41791.504918981482</v>
      </c>
      <c r="K14" t="b">
        <v>0</v>
      </c>
      <c r="L14">
        <v>827</v>
      </c>
      <c r="M14" t="b">
        <v>1</v>
      </c>
      <c r="N14" s="6" t="s">
        <v>8265</v>
      </c>
      <c r="O14" s="5">
        <f t="shared" si="0"/>
        <v>165.29333333333335</v>
      </c>
      <c r="P14">
        <f t="shared" si="1"/>
        <v>59.961305925030231</v>
      </c>
      <c r="Q14" s="6" t="s">
        <v>8310</v>
      </c>
      <c r="R14" s="6" t="s">
        <v>8311</v>
      </c>
      <c r="S14">
        <f t="shared" si="2"/>
        <v>2014</v>
      </c>
      <c r="T14">
        <f t="shared" si="3"/>
        <v>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9">
        <v>42544.643749999996</v>
      </c>
      <c r="J15" s="9">
        <v>42508.468854166662</v>
      </c>
      <c r="K15" t="b">
        <v>0</v>
      </c>
      <c r="L15">
        <v>51</v>
      </c>
      <c r="M15" t="b">
        <v>1</v>
      </c>
      <c r="N15" s="6" t="s">
        <v>8265</v>
      </c>
      <c r="O15" s="5">
        <f t="shared" si="0"/>
        <v>159.97142857142856</v>
      </c>
      <c r="P15">
        <f t="shared" si="1"/>
        <v>109.78431372549019</v>
      </c>
      <c r="Q15" s="6" t="s">
        <v>8310</v>
      </c>
      <c r="R15" s="6" t="s">
        <v>8311</v>
      </c>
      <c r="S15">
        <f t="shared" si="2"/>
        <v>2016</v>
      </c>
      <c r="T15">
        <f t="shared" si="3"/>
        <v>5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9">
        <v>41833.374305555553</v>
      </c>
      <c r="J16" s="9">
        <v>41807.818148148144</v>
      </c>
      <c r="K16" t="b">
        <v>0</v>
      </c>
      <c r="L16">
        <v>41</v>
      </c>
      <c r="M16" t="b">
        <v>1</v>
      </c>
      <c r="N16" s="6" t="s">
        <v>8265</v>
      </c>
      <c r="O16" s="5">
        <f t="shared" si="0"/>
        <v>100.93333333333334</v>
      </c>
      <c r="P16">
        <f t="shared" si="1"/>
        <v>147.70731707317074</v>
      </c>
      <c r="Q16" s="6" t="s">
        <v>8310</v>
      </c>
      <c r="R16" s="6" t="s">
        <v>8311</v>
      </c>
      <c r="S16">
        <f t="shared" si="2"/>
        <v>2014</v>
      </c>
      <c r="T16">
        <f t="shared" si="3"/>
        <v>6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9">
        <v>42274.634722222218</v>
      </c>
      <c r="J17" s="9">
        <v>42256.183541666665</v>
      </c>
      <c r="K17" t="b">
        <v>0</v>
      </c>
      <c r="L17">
        <v>98</v>
      </c>
      <c r="M17" t="b">
        <v>1</v>
      </c>
      <c r="N17" s="6" t="s">
        <v>8265</v>
      </c>
      <c r="O17" s="5">
        <f t="shared" si="0"/>
        <v>106.60000000000001</v>
      </c>
      <c r="P17">
        <f t="shared" si="1"/>
        <v>21.755102040816325</v>
      </c>
      <c r="Q17" s="6" t="s">
        <v>8310</v>
      </c>
      <c r="R17" s="6" t="s">
        <v>8311</v>
      </c>
      <c r="S17">
        <f t="shared" si="2"/>
        <v>2015</v>
      </c>
      <c r="T17">
        <f t="shared" si="3"/>
        <v>9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9">
        <v>41806.020833333328</v>
      </c>
      <c r="J18" s="9">
        <v>41760.588090277779</v>
      </c>
      <c r="K18" t="b">
        <v>0</v>
      </c>
      <c r="L18">
        <v>70</v>
      </c>
      <c r="M18" t="b">
        <v>1</v>
      </c>
      <c r="N18" s="6" t="s">
        <v>8265</v>
      </c>
      <c r="O18" s="5">
        <f t="shared" si="0"/>
        <v>100.24166666666667</v>
      </c>
      <c r="P18">
        <f t="shared" si="1"/>
        <v>171.84285714285716</v>
      </c>
      <c r="Q18" s="6" t="s">
        <v>8310</v>
      </c>
      <c r="R18" s="6" t="s">
        <v>8311</v>
      </c>
      <c r="S18">
        <f t="shared" si="2"/>
        <v>2014</v>
      </c>
      <c r="T18">
        <f t="shared" si="3"/>
        <v>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9">
        <v>41947.565069444441</v>
      </c>
      <c r="J19" s="9">
        <v>41917.523402777777</v>
      </c>
      <c r="K19" t="b">
        <v>0</v>
      </c>
      <c r="L19">
        <v>36</v>
      </c>
      <c r="M19" t="b">
        <v>1</v>
      </c>
      <c r="N19" s="6" t="s">
        <v>8265</v>
      </c>
      <c r="O19" s="5">
        <f t="shared" si="0"/>
        <v>100.66666666666666</v>
      </c>
      <c r="P19">
        <f t="shared" si="1"/>
        <v>41.944444444444443</v>
      </c>
      <c r="Q19" s="6" t="s">
        <v>8310</v>
      </c>
      <c r="R19" s="6" t="s">
        <v>8311</v>
      </c>
      <c r="S19">
        <f t="shared" si="2"/>
        <v>2014</v>
      </c>
      <c r="T19">
        <f t="shared" si="3"/>
        <v>10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9">
        <v>41899.333981481483</v>
      </c>
      <c r="J20" s="9">
        <v>41869.333981481483</v>
      </c>
      <c r="K20" t="b">
        <v>0</v>
      </c>
      <c r="L20">
        <v>342</v>
      </c>
      <c r="M20" t="b">
        <v>1</v>
      </c>
      <c r="N20" s="6" t="s">
        <v>8265</v>
      </c>
      <c r="O20" s="5">
        <f t="shared" si="0"/>
        <v>106.32110000000002</v>
      </c>
      <c r="P20">
        <f t="shared" si="1"/>
        <v>93.264122807017543</v>
      </c>
      <c r="Q20" s="6" t="s">
        <v>8310</v>
      </c>
      <c r="R20" s="6" t="s">
        <v>8311</v>
      </c>
      <c r="S20">
        <f t="shared" si="2"/>
        <v>2014</v>
      </c>
      <c r="T20">
        <f t="shared" si="3"/>
        <v>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9">
        <v>42205.608032407406</v>
      </c>
      <c r="J21" s="9">
        <v>42175.608032407406</v>
      </c>
      <c r="K21" t="b">
        <v>0</v>
      </c>
      <c r="L21">
        <v>22</v>
      </c>
      <c r="M21" t="b">
        <v>1</v>
      </c>
      <c r="N21" s="6" t="s">
        <v>8265</v>
      </c>
      <c r="O21" s="5">
        <f t="shared" si="0"/>
        <v>145.29411764705881</v>
      </c>
      <c r="P21">
        <f t="shared" si="1"/>
        <v>56.136363636363633</v>
      </c>
      <c r="Q21" s="6" t="s">
        <v>8310</v>
      </c>
      <c r="R21" s="6" t="s">
        <v>8311</v>
      </c>
      <c r="S21">
        <f t="shared" si="2"/>
        <v>2015</v>
      </c>
      <c r="T21">
        <f t="shared" si="3"/>
        <v>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9">
        <v>42260.549907407411</v>
      </c>
      <c r="J22" s="9">
        <v>42200.549907407411</v>
      </c>
      <c r="K22" t="b">
        <v>0</v>
      </c>
      <c r="L22">
        <v>25</v>
      </c>
      <c r="M22" t="b">
        <v>1</v>
      </c>
      <c r="N22" s="6" t="s">
        <v>8265</v>
      </c>
      <c r="O22" s="5">
        <f t="shared" si="0"/>
        <v>100.2</v>
      </c>
      <c r="P22">
        <f t="shared" si="1"/>
        <v>80.16</v>
      </c>
      <c r="Q22" s="6" t="s">
        <v>8310</v>
      </c>
      <c r="R22" s="6" t="s">
        <v>8311</v>
      </c>
      <c r="S22">
        <f t="shared" si="2"/>
        <v>2015</v>
      </c>
      <c r="T22">
        <f t="shared" si="3"/>
        <v>7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9">
        <v>41908.418854166666</v>
      </c>
      <c r="J23" s="9">
        <v>41878.418854166666</v>
      </c>
      <c r="K23" t="b">
        <v>0</v>
      </c>
      <c r="L23">
        <v>101</v>
      </c>
      <c r="M23" t="b">
        <v>1</v>
      </c>
      <c r="N23" s="6" t="s">
        <v>8265</v>
      </c>
      <c r="O23" s="5">
        <f t="shared" si="0"/>
        <v>109.13513513513513</v>
      </c>
      <c r="P23">
        <f t="shared" si="1"/>
        <v>199.9009900990099</v>
      </c>
      <c r="Q23" s="6" t="s">
        <v>8310</v>
      </c>
      <c r="R23" s="6" t="s">
        <v>8311</v>
      </c>
      <c r="S23">
        <f t="shared" si="2"/>
        <v>2014</v>
      </c>
      <c r="T23">
        <f t="shared" si="3"/>
        <v>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9">
        <v>42005.124305555553</v>
      </c>
      <c r="J24" s="9">
        <v>41989.703009259254</v>
      </c>
      <c r="K24" t="b">
        <v>0</v>
      </c>
      <c r="L24">
        <v>8</v>
      </c>
      <c r="M24" t="b">
        <v>1</v>
      </c>
      <c r="N24" s="6" t="s">
        <v>8265</v>
      </c>
      <c r="O24" s="5">
        <f t="shared" si="0"/>
        <v>117.14285714285715</v>
      </c>
      <c r="P24">
        <f t="shared" si="1"/>
        <v>51.25</v>
      </c>
      <c r="Q24" s="6" t="s">
        <v>8310</v>
      </c>
      <c r="R24" s="6" t="s">
        <v>8311</v>
      </c>
      <c r="S24">
        <f t="shared" si="2"/>
        <v>2014</v>
      </c>
      <c r="T24">
        <f t="shared" si="3"/>
        <v>12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9">
        <v>42124.430555555555</v>
      </c>
      <c r="J25" s="9">
        <v>42097.570613425924</v>
      </c>
      <c r="K25" t="b">
        <v>0</v>
      </c>
      <c r="L25">
        <v>23</v>
      </c>
      <c r="M25" t="b">
        <v>1</v>
      </c>
      <c r="N25" s="6" t="s">
        <v>8265</v>
      </c>
      <c r="O25" s="5">
        <f t="shared" si="0"/>
        <v>118.5</v>
      </c>
      <c r="P25">
        <f t="shared" si="1"/>
        <v>103.04347826086956</v>
      </c>
      <c r="Q25" s="6" t="s">
        <v>8310</v>
      </c>
      <c r="R25" s="6" t="s">
        <v>8311</v>
      </c>
      <c r="S25">
        <f t="shared" si="2"/>
        <v>2015</v>
      </c>
      <c r="T25">
        <f t="shared" si="3"/>
        <v>4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9">
        <v>42262.61041666667</v>
      </c>
      <c r="J26" s="9">
        <v>42229.611840277772</v>
      </c>
      <c r="K26" t="b">
        <v>0</v>
      </c>
      <c r="L26">
        <v>574</v>
      </c>
      <c r="M26" t="b">
        <v>1</v>
      </c>
      <c r="N26" s="6" t="s">
        <v>8265</v>
      </c>
      <c r="O26" s="5">
        <f t="shared" si="0"/>
        <v>108.80768571428572</v>
      </c>
      <c r="P26">
        <f t="shared" si="1"/>
        <v>66.346149825783982</v>
      </c>
      <c r="Q26" s="6" t="s">
        <v>8310</v>
      </c>
      <c r="R26" s="6" t="s">
        <v>8311</v>
      </c>
      <c r="S26">
        <f t="shared" si="2"/>
        <v>2015</v>
      </c>
      <c r="T26">
        <f t="shared" si="3"/>
        <v>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9">
        <v>42377.816678240742</v>
      </c>
      <c r="J27" s="9">
        <v>42317.816678240742</v>
      </c>
      <c r="K27" t="b">
        <v>0</v>
      </c>
      <c r="L27">
        <v>14</v>
      </c>
      <c r="M27" t="b">
        <v>1</v>
      </c>
      <c r="N27" s="6" t="s">
        <v>8265</v>
      </c>
      <c r="O27" s="5">
        <f t="shared" si="0"/>
        <v>133.33333333333331</v>
      </c>
      <c r="P27">
        <f t="shared" si="1"/>
        <v>57.142857142857146</v>
      </c>
      <c r="Q27" s="6" t="s">
        <v>8310</v>
      </c>
      <c r="R27" s="6" t="s">
        <v>8311</v>
      </c>
      <c r="S27">
        <f t="shared" si="2"/>
        <v>2015</v>
      </c>
      <c r="T27">
        <f t="shared" si="3"/>
        <v>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9">
        <v>41868.307222222218</v>
      </c>
      <c r="J28" s="9">
        <v>41828.307222222218</v>
      </c>
      <c r="K28" t="b">
        <v>0</v>
      </c>
      <c r="L28">
        <v>19</v>
      </c>
      <c r="M28" t="b">
        <v>1</v>
      </c>
      <c r="N28" s="6" t="s">
        <v>8265</v>
      </c>
      <c r="O28" s="5">
        <f t="shared" si="0"/>
        <v>155.20000000000002</v>
      </c>
      <c r="P28">
        <f t="shared" si="1"/>
        <v>102.10526315789474</v>
      </c>
      <c r="Q28" s="6" t="s">
        <v>8310</v>
      </c>
      <c r="R28" s="6" t="s">
        <v>8311</v>
      </c>
      <c r="S28">
        <f t="shared" si="2"/>
        <v>2014</v>
      </c>
      <c r="T28">
        <f t="shared" si="3"/>
        <v>7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9">
        <v>41958.998067129629</v>
      </c>
      <c r="J29" s="9">
        <v>41928.956400462957</v>
      </c>
      <c r="K29" t="b">
        <v>0</v>
      </c>
      <c r="L29">
        <v>150</v>
      </c>
      <c r="M29" t="b">
        <v>1</v>
      </c>
      <c r="N29" s="6" t="s">
        <v>8265</v>
      </c>
      <c r="O29" s="5">
        <f t="shared" si="0"/>
        <v>111.72500000000001</v>
      </c>
      <c r="P29">
        <f t="shared" si="1"/>
        <v>148.96666666666667</v>
      </c>
      <c r="Q29" s="6" t="s">
        <v>8310</v>
      </c>
      <c r="R29" s="6" t="s">
        <v>8311</v>
      </c>
      <c r="S29">
        <f t="shared" si="2"/>
        <v>2014</v>
      </c>
      <c r="T29">
        <f t="shared" si="3"/>
        <v>10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9">
        <v>42354.755601851844</v>
      </c>
      <c r="J30" s="9">
        <v>42324.755601851844</v>
      </c>
      <c r="K30" t="b">
        <v>0</v>
      </c>
      <c r="L30">
        <v>71</v>
      </c>
      <c r="M30" t="b">
        <v>1</v>
      </c>
      <c r="N30" s="6" t="s">
        <v>8265</v>
      </c>
      <c r="O30" s="5">
        <f t="shared" si="0"/>
        <v>100.35000000000001</v>
      </c>
      <c r="P30">
        <f t="shared" si="1"/>
        <v>169.6056338028169</v>
      </c>
      <c r="Q30" s="6" t="s">
        <v>8310</v>
      </c>
      <c r="R30" s="6" t="s">
        <v>8311</v>
      </c>
      <c r="S30">
        <f t="shared" si="2"/>
        <v>2015</v>
      </c>
      <c r="T30">
        <f t="shared" si="3"/>
        <v>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9">
        <v>41842.464907407404</v>
      </c>
      <c r="J31" s="9">
        <v>41812.464907407404</v>
      </c>
      <c r="K31" t="b">
        <v>0</v>
      </c>
      <c r="L31">
        <v>117</v>
      </c>
      <c r="M31" t="b">
        <v>1</v>
      </c>
      <c r="N31" s="6" t="s">
        <v>8265</v>
      </c>
      <c r="O31" s="5">
        <f t="shared" si="0"/>
        <v>123.33333333333334</v>
      </c>
      <c r="P31">
        <f t="shared" si="1"/>
        <v>31.623931623931625</v>
      </c>
      <c r="Q31" s="6" t="s">
        <v>8310</v>
      </c>
      <c r="R31" s="6" t="s">
        <v>8311</v>
      </c>
      <c r="S31">
        <f t="shared" si="2"/>
        <v>2014</v>
      </c>
      <c r="T31">
        <f t="shared" si="3"/>
        <v>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9">
        <v>41872.084664351853</v>
      </c>
      <c r="J32" s="9">
        <v>41842.084664351853</v>
      </c>
      <c r="K32" t="b">
        <v>0</v>
      </c>
      <c r="L32">
        <v>53</v>
      </c>
      <c r="M32" t="b">
        <v>1</v>
      </c>
      <c r="N32" s="6" t="s">
        <v>8265</v>
      </c>
      <c r="O32" s="5">
        <f t="shared" si="0"/>
        <v>101.29975</v>
      </c>
      <c r="P32">
        <f t="shared" si="1"/>
        <v>76.45264150943396</v>
      </c>
      <c r="Q32" s="6" t="s">
        <v>8310</v>
      </c>
      <c r="R32" s="6" t="s">
        <v>8311</v>
      </c>
      <c r="S32">
        <f t="shared" si="2"/>
        <v>2014</v>
      </c>
      <c r="T32">
        <f t="shared" si="3"/>
        <v>7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9">
        <v>42394.583726851844</v>
      </c>
      <c r="J33" s="9">
        <v>42376.583726851844</v>
      </c>
      <c r="K33" t="b">
        <v>0</v>
      </c>
      <c r="L33">
        <v>1</v>
      </c>
      <c r="M33" t="b">
        <v>1</v>
      </c>
      <c r="N33" s="6" t="s">
        <v>8265</v>
      </c>
      <c r="O33" s="5">
        <f t="shared" si="0"/>
        <v>100</v>
      </c>
      <c r="P33">
        <f t="shared" si="1"/>
        <v>13</v>
      </c>
      <c r="Q33" s="6" t="s">
        <v>8310</v>
      </c>
      <c r="R33" s="6" t="s">
        <v>8311</v>
      </c>
      <c r="S33">
        <f t="shared" si="2"/>
        <v>2016</v>
      </c>
      <c r="T33">
        <f t="shared" si="3"/>
        <v>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9">
        <v>42502.957638888889</v>
      </c>
      <c r="J34" s="9">
        <v>42461.419178240736</v>
      </c>
      <c r="K34" t="b">
        <v>0</v>
      </c>
      <c r="L34">
        <v>89</v>
      </c>
      <c r="M34" t="b">
        <v>1</v>
      </c>
      <c r="N34" s="6" t="s">
        <v>8265</v>
      </c>
      <c r="O34" s="5">
        <f t="shared" si="0"/>
        <v>100.24604569420035</v>
      </c>
      <c r="P34">
        <f t="shared" si="1"/>
        <v>320.44943820224717</v>
      </c>
      <c r="Q34" s="6" t="s">
        <v>8310</v>
      </c>
      <c r="R34" s="6" t="s">
        <v>8311</v>
      </c>
      <c r="S34">
        <f t="shared" si="2"/>
        <v>2016</v>
      </c>
      <c r="T34">
        <f t="shared" si="3"/>
        <v>4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9">
        <v>42316.49422453704</v>
      </c>
      <c r="J35" s="9">
        <v>42286.452557870369</v>
      </c>
      <c r="K35" t="b">
        <v>0</v>
      </c>
      <c r="L35">
        <v>64</v>
      </c>
      <c r="M35" t="b">
        <v>1</v>
      </c>
      <c r="N35" s="6" t="s">
        <v>8265</v>
      </c>
      <c r="O35" s="5">
        <f t="shared" si="0"/>
        <v>102.0952380952381</v>
      </c>
      <c r="P35">
        <f t="shared" si="1"/>
        <v>83.75</v>
      </c>
      <c r="Q35" s="6" t="s">
        <v>8310</v>
      </c>
      <c r="R35" s="6" t="s">
        <v>8311</v>
      </c>
      <c r="S35">
        <f t="shared" si="2"/>
        <v>2015</v>
      </c>
      <c r="T35">
        <f t="shared" si="3"/>
        <v>10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9">
        <v>41856.113437499997</v>
      </c>
      <c r="J36" s="9">
        <v>41841.113437499997</v>
      </c>
      <c r="K36" t="b">
        <v>0</v>
      </c>
      <c r="L36">
        <v>68</v>
      </c>
      <c r="M36" t="b">
        <v>1</v>
      </c>
      <c r="N36" s="6" t="s">
        <v>8265</v>
      </c>
      <c r="O36" s="5">
        <f t="shared" si="0"/>
        <v>130.46153846153845</v>
      </c>
      <c r="P36">
        <f t="shared" si="1"/>
        <v>49.882352941176471</v>
      </c>
      <c r="Q36" s="6" t="s">
        <v>8310</v>
      </c>
      <c r="R36" s="6" t="s">
        <v>8311</v>
      </c>
      <c r="S36">
        <f t="shared" si="2"/>
        <v>2014</v>
      </c>
      <c r="T36">
        <f t="shared" si="3"/>
        <v>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9">
        <v>42121.791666666664</v>
      </c>
      <c r="J37" s="9">
        <v>42098.083495370367</v>
      </c>
      <c r="K37" t="b">
        <v>0</v>
      </c>
      <c r="L37">
        <v>28</v>
      </c>
      <c r="M37" t="b">
        <v>1</v>
      </c>
      <c r="N37" s="6" t="s">
        <v>8265</v>
      </c>
      <c r="O37" s="5">
        <f t="shared" si="0"/>
        <v>166.5</v>
      </c>
      <c r="P37">
        <f t="shared" si="1"/>
        <v>59.464285714285715</v>
      </c>
      <c r="Q37" s="6" t="s">
        <v>8310</v>
      </c>
      <c r="R37" s="6" t="s">
        <v>8311</v>
      </c>
      <c r="S37">
        <f t="shared" si="2"/>
        <v>2015</v>
      </c>
      <c r="T37">
        <f t="shared" si="3"/>
        <v>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9">
        <v>42098.05700231481</v>
      </c>
      <c r="J38" s="9">
        <v>42068.098668981482</v>
      </c>
      <c r="K38" t="b">
        <v>0</v>
      </c>
      <c r="L38">
        <v>44</v>
      </c>
      <c r="M38" t="b">
        <v>1</v>
      </c>
      <c r="N38" s="6" t="s">
        <v>8265</v>
      </c>
      <c r="O38" s="5">
        <f t="shared" si="0"/>
        <v>142.15</v>
      </c>
      <c r="P38">
        <f t="shared" si="1"/>
        <v>193.84090909090909</v>
      </c>
      <c r="Q38" s="6" t="s">
        <v>8310</v>
      </c>
      <c r="R38" s="6" t="s">
        <v>8311</v>
      </c>
      <c r="S38">
        <f t="shared" si="2"/>
        <v>2015</v>
      </c>
      <c r="T38">
        <f t="shared" si="3"/>
        <v>3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9">
        <v>42062.484710648147</v>
      </c>
      <c r="J39" s="9">
        <v>42032.484710648147</v>
      </c>
      <c r="K39" t="b">
        <v>0</v>
      </c>
      <c r="L39">
        <v>253</v>
      </c>
      <c r="M39" t="b">
        <v>1</v>
      </c>
      <c r="N39" s="6" t="s">
        <v>8265</v>
      </c>
      <c r="O39" s="5">
        <f t="shared" si="0"/>
        <v>183.44090909090909</v>
      </c>
      <c r="P39">
        <f t="shared" si="1"/>
        <v>159.51383399209487</v>
      </c>
      <c r="Q39" s="6" t="s">
        <v>8310</v>
      </c>
      <c r="R39" s="6" t="s">
        <v>8311</v>
      </c>
      <c r="S39">
        <f t="shared" si="2"/>
        <v>2015</v>
      </c>
      <c r="T39">
        <f t="shared" si="3"/>
        <v>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9">
        <v>41404.848888888882</v>
      </c>
      <c r="J40" s="9">
        <v>41374.848888888882</v>
      </c>
      <c r="K40" t="b">
        <v>0</v>
      </c>
      <c r="L40">
        <v>66</v>
      </c>
      <c r="M40" t="b">
        <v>1</v>
      </c>
      <c r="N40" s="6" t="s">
        <v>8265</v>
      </c>
      <c r="O40" s="5">
        <f t="shared" si="0"/>
        <v>110.04</v>
      </c>
      <c r="P40">
        <f t="shared" si="1"/>
        <v>41.68181818181818</v>
      </c>
      <c r="Q40" s="6" t="s">
        <v>8310</v>
      </c>
      <c r="R40" s="6" t="s">
        <v>8311</v>
      </c>
      <c r="S40">
        <f t="shared" si="2"/>
        <v>2013</v>
      </c>
      <c r="T40">
        <f t="shared" si="3"/>
        <v>4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9">
        <v>41784.749305555553</v>
      </c>
      <c r="J41" s="9">
        <v>41753.838749999995</v>
      </c>
      <c r="K41" t="b">
        <v>0</v>
      </c>
      <c r="L41">
        <v>217</v>
      </c>
      <c r="M41" t="b">
        <v>1</v>
      </c>
      <c r="N41" s="6" t="s">
        <v>8265</v>
      </c>
      <c r="O41" s="5">
        <f t="shared" si="0"/>
        <v>130.98000000000002</v>
      </c>
      <c r="P41">
        <f t="shared" si="1"/>
        <v>150.89861751152074</v>
      </c>
      <c r="Q41" s="6" t="s">
        <v>8310</v>
      </c>
      <c r="R41" s="6" t="s">
        <v>8311</v>
      </c>
      <c r="S41">
        <f t="shared" si="2"/>
        <v>2014</v>
      </c>
      <c r="T41">
        <f t="shared" si="3"/>
        <v>4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9">
        <v>41808.958333333328</v>
      </c>
      <c r="J42" s="9">
        <v>41789.005648148144</v>
      </c>
      <c r="K42" t="b">
        <v>0</v>
      </c>
      <c r="L42">
        <v>16</v>
      </c>
      <c r="M42" t="b">
        <v>1</v>
      </c>
      <c r="N42" s="6" t="s">
        <v>8265</v>
      </c>
      <c r="O42" s="5">
        <f t="shared" si="0"/>
        <v>101.35000000000001</v>
      </c>
      <c r="P42">
        <f t="shared" si="1"/>
        <v>126.6875</v>
      </c>
      <c r="Q42" s="6" t="s">
        <v>8310</v>
      </c>
      <c r="R42" s="6" t="s">
        <v>8311</v>
      </c>
      <c r="S42">
        <f t="shared" si="2"/>
        <v>2014</v>
      </c>
      <c r="T42">
        <f t="shared" si="3"/>
        <v>5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9">
        <v>41917.360578703701</v>
      </c>
      <c r="J43" s="9">
        <v>41887.360578703701</v>
      </c>
      <c r="K43" t="b">
        <v>0</v>
      </c>
      <c r="L43">
        <v>19</v>
      </c>
      <c r="M43" t="b">
        <v>1</v>
      </c>
      <c r="N43" s="6" t="s">
        <v>8265</v>
      </c>
      <c r="O43" s="5">
        <f t="shared" si="0"/>
        <v>100</v>
      </c>
      <c r="P43">
        <f t="shared" si="1"/>
        <v>105.26315789473684</v>
      </c>
      <c r="Q43" s="6" t="s">
        <v>8310</v>
      </c>
      <c r="R43" s="6" t="s">
        <v>8311</v>
      </c>
      <c r="S43">
        <f t="shared" si="2"/>
        <v>2014</v>
      </c>
      <c r="T43">
        <f t="shared" si="3"/>
        <v>9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9">
        <v>42001.430856481478</v>
      </c>
      <c r="J44" s="9">
        <v>41971.430856481478</v>
      </c>
      <c r="K44" t="b">
        <v>0</v>
      </c>
      <c r="L44">
        <v>169</v>
      </c>
      <c r="M44" t="b">
        <v>1</v>
      </c>
      <c r="N44" s="6" t="s">
        <v>8265</v>
      </c>
      <c r="O44" s="5">
        <f t="shared" si="0"/>
        <v>141.85714285714286</v>
      </c>
      <c r="P44">
        <f t="shared" si="1"/>
        <v>117.51479289940828</v>
      </c>
      <c r="Q44" s="6" t="s">
        <v>8310</v>
      </c>
      <c r="R44" s="6" t="s">
        <v>8311</v>
      </c>
      <c r="S44">
        <f t="shared" si="2"/>
        <v>2014</v>
      </c>
      <c r="T44">
        <f t="shared" si="3"/>
        <v>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9">
        <v>41832.791666666664</v>
      </c>
      <c r="J45" s="9">
        <v>41802.582013888888</v>
      </c>
      <c r="K45" t="b">
        <v>0</v>
      </c>
      <c r="L45">
        <v>263</v>
      </c>
      <c r="M45" t="b">
        <v>1</v>
      </c>
      <c r="N45" s="6" t="s">
        <v>8265</v>
      </c>
      <c r="O45" s="5">
        <f t="shared" si="0"/>
        <v>308.65999999999997</v>
      </c>
      <c r="P45">
        <f t="shared" si="1"/>
        <v>117.36121673003802</v>
      </c>
      <c r="Q45" s="6" t="s">
        <v>8310</v>
      </c>
      <c r="R45" s="6" t="s">
        <v>8311</v>
      </c>
      <c r="S45">
        <f t="shared" si="2"/>
        <v>2014</v>
      </c>
      <c r="T45">
        <f t="shared" si="3"/>
        <v>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9">
        <v>41918.890474537038</v>
      </c>
      <c r="J46" s="9">
        <v>41873.890474537038</v>
      </c>
      <c r="K46" t="b">
        <v>0</v>
      </c>
      <c r="L46">
        <v>15</v>
      </c>
      <c r="M46" t="b">
        <v>1</v>
      </c>
      <c r="N46" s="6" t="s">
        <v>8265</v>
      </c>
      <c r="O46" s="5">
        <f t="shared" si="0"/>
        <v>100</v>
      </c>
      <c r="P46">
        <f t="shared" si="1"/>
        <v>133.33333333333334</v>
      </c>
      <c r="Q46" s="6" t="s">
        <v>8310</v>
      </c>
      <c r="R46" s="6" t="s">
        <v>8311</v>
      </c>
      <c r="S46">
        <f t="shared" si="2"/>
        <v>2014</v>
      </c>
      <c r="T46">
        <f t="shared" si="3"/>
        <v>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9">
        <v>42487.415590277778</v>
      </c>
      <c r="J47" s="9">
        <v>42457.415590277778</v>
      </c>
      <c r="K47" t="b">
        <v>0</v>
      </c>
      <c r="L47">
        <v>61</v>
      </c>
      <c r="M47" t="b">
        <v>1</v>
      </c>
      <c r="N47" s="6" t="s">
        <v>8265</v>
      </c>
      <c r="O47" s="5">
        <f t="shared" si="0"/>
        <v>120</v>
      </c>
      <c r="P47">
        <f t="shared" si="1"/>
        <v>98.360655737704917</v>
      </c>
      <c r="Q47" s="6" t="s">
        <v>8310</v>
      </c>
      <c r="R47" s="6" t="s">
        <v>8311</v>
      </c>
      <c r="S47">
        <f t="shared" si="2"/>
        <v>2016</v>
      </c>
      <c r="T47">
        <f t="shared" si="3"/>
        <v>3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9">
        <v>42353.756643518522</v>
      </c>
      <c r="J48" s="9">
        <v>42323.756643518522</v>
      </c>
      <c r="K48" t="b">
        <v>0</v>
      </c>
      <c r="L48">
        <v>45</v>
      </c>
      <c r="M48" t="b">
        <v>1</v>
      </c>
      <c r="N48" s="6" t="s">
        <v>8265</v>
      </c>
      <c r="O48" s="5">
        <f t="shared" si="0"/>
        <v>104.16666666666667</v>
      </c>
      <c r="P48">
        <f t="shared" si="1"/>
        <v>194.44444444444446</v>
      </c>
      <c r="Q48" s="6" t="s">
        <v>8310</v>
      </c>
      <c r="R48" s="6" t="s">
        <v>8311</v>
      </c>
      <c r="S48">
        <f t="shared" si="2"/>
        <v>2015</v>
      </c>
      <c r="T48">
        <f t="shared" si="3"/>
        <v>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9">
        <v>41992.652858796289</v>
      </c>
      <c r="J49" s="9">
        <v>41932.611192129625</v>
      </c>
      <c r="K49" t="b">
        <v>0</v>
      </c>
      <c r="L49">
        <v>70</v>
      </c>
      <c r="M49" t="b">
        <v>1</v>
      </c>
      <c r="N49" s="6" t="s">
        <v>8265</v>
      </c>
      <c r="O49" s="5">
        <f t="shared" si="0"/>
        <v>107.61100000000002</v>
      </c>
      <c r="P49">
        <f t="shared" si="1"/>
        <v>76.865000000000009</v>
      </c>
      <c r="Q49" s="6" t="s">
        <v>8310</v>
      </c>
      <c r="R49" s="6" t="s">
        <v>8311</v>
      </c>
      <c r="S49">
        <f t="shared" si="2"/>
        <v>2014</v>
      </c>
      <c r="T49">
        <f t="shared" si="3"/>
        <v>10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9">
        <v>42064.291666666664</v>
      </c>
      <c r="J50" s="9">
        <v>42033.308564814812</v>
      </c>
      <c r="K50" t="b">
        <v>0</v>
      </c>
      <c r="L50">
        <v>38</v>
      </c>
      <c r="M50" t="b">
        <v>1</v>
      </c>
      <c r="N50" s="6" t="s">
        <v>8265</v>
      </c>
      <c r="O50" s="5">
        <f t="shared" si="0"/>
        <v>107.94999999999999</v>
      </c>
      <c r="P50">
        <f t="shared" si="1"/>
        <v>56.815789473684212</v>
      </c>
      <c r="Q50" s="6" t="s">
        <v>8310</v>
      </c>
      <c r="R50" s="6" t="s">
        <v>8311</v>
      </c>
      <c r="S50">
        <f t="shared" si="2"/>
        <v>2015</v>
      </c>
      <c r="T50">
        <f t="shared" si="3"/>
        <v>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9">
        <v>42300.968113425923</v>
      </c>
      <c r="J51" s="9">
        <v>42270.968113425923</v>
      </c>
      <c r="K51" t="b">
        <v>0</v>
      </c>
      <c r="L51">
        <v>87</v>
      </c>
      <c r="M51" t="b">
        <v>1</v>
      </c>
      <c r="N51" s="6" t="s">
        <v>8265</v>
      </c>
      <c r="O51" s="5">
        <f t="shared" si="0"/>
        <v>100</v>
      </c>
      <c r="P51">
        <f t="shared" si="1"/>
        <v>137.93103448275863</v>
      </c>
      <c r="Q51" s="6" t="s">
        <v>8310</v>
      </c>
      <c r="R51" s="6" t="s">
        <v>8311</v>
      </c>
      <c r="S51">
        <f t="shared" si="2"/>
        <v>2015</v>
      </c>
      <c r="T51">
        <f t="shared" si="3"/>
        <v>9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9">
        <v>42034.499999999993</v>
      </c>
      <c r="J52" s="9">
        <v>41995.544652777775</v>
      </c>
      <c r="K52" t="b">
        <v>0</v>
      </c>
      <c r="L52">
        <v>22</v>
      </c>
      <c r="M52" t="b">
        <v>1</v>
      </c>
      <c r="N52" s="6" t="s">
        <v>8265</v>
      </c>
      <c r="O52" s="5">
        <f t="shared" si="0"/>
        <v>100</v>
      </c>
      <c r="P52">
        <f t="shared" si="1"/>
        <v>27.272727272727273</v>
      </c>
      <c r="Q52" s="6" t="s">
        <v>8310</v>
      </c>
      <c r="R52" s="6" t="s">
        <v>8311</v>
      </c>
      <c r="S52">
        <f t="shared" si="2"/>
        <v>2014</v>
      </c>
      <c r="T52">
        <f t="shared" si="3"/>
        <v>12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9">
        <v>42226.720335648148</v>
      </c>
      <c r="J53" s="9">
        <v>42196.720335648148</v>
      </c>
      <c r="K53" t="b">
        <v>0</v>
      </c>
      <c r="L53">
        <v>119</v>
      </c>
      <c r="M53" t="b">
        <v>1</v>
      </c>
      <c r="N53" s="6" t="s">
        <v>8265</v>
      </c>
      <c r="O53" s="5">
        <f t="shared" si="0"/>
        <v>128.0181818181818</v>
      </c>
      <c r="P53">
        <f t="shared" si="1"/>
        <v>118.33613445378151</v>
      </c>
      <c r="Q53" s="6" t="s">
        <v>8310</v>
      </c>
      <c r="R53" s="6" t="s">
        <v>8311</v>
      </c>
      <c r="S53">
        <f t="shared" si="2"/>
        <v>2015</v>
      </c>
      <c r="T53">
        <f t="shared" si="3"/>
        <v>7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9">
        <v>41837.493587962963</v>
      </c>
      <c r="J54" s="9">
        <v>41807.493587962963</v>
      </c>
      <c r="K54" t="b">
        <v>0</v>
      </c>
      <c r="L54">
        <v>52</v>
      </c>
      <c r="M54" t="b">
        <v>1</v>
      </c>
      <c r="N54" s="6" t="s">
        <v>8265</v>
      </c>
      <c r="O54" s="5">
        <f t="shared" si="0"/>
        <v>116.21</v>
      </c>
      <c r="P54">
        <f t="shared" si="1"/>
        <v>223.48076923076923</v>
      </c>
      <c r="Q54" s="6" t="s">
        <v>8310</v>
      </c>
      <c r="R54" s="6" t="s">
        <v>8311</v>
      </c>
      <c r="S54">
        <f t="shared" si="2"/>
        <v>2014</v>
      </c>
      <c r="T54">
        <f t="shared" si="3"/>
        <v>6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9">
        <v>41733.708333333328</v>
      </c>
      <c r="J55" s="9">
        <v>41719.340798611105</v>
      </c>
      <c r="K55" t="b">
        <v>0</v>
      </c>
      <c r="L55">
        <v>117</v>
      </c>
      <c r="M55" t="b">
        <v>1</v>
      </c>
      <c r="N55" s="6" t="s">
        <v>8265</v>
      </c>
      <c r="O55" s="5">
        <f t="shared" si="0"/>
        <v>109.63333333333334</v>
      </c>
      <c r="P55">
        <f t="shared" si="1"/>
        <v>28.111111111111111</v>
      </c>
      <c r="Q55" s="6" t="s">
        <v>8310</v>
      </c>
      <c r="R55" s="6" t="s">
        <v>8311</v>
      </c>
      <c r="S55">
        <f t="shared" si="2"/>
        <v>2014</v>
      </c>
      <c r="T55">
        <f t="shared" si="3"/>
        <v>3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9">
        <v>42363.504872685182</v>
      </c>
      <c r="J56" s="9">
        <v>42333.504872685182</v>
      </c>
      <c r="K56" t="b">
        <v>0</v>
      </c>
      <c r="L56">
        <v>52</v>
      </c>
      <c r="M56" t="b">
        <v>1</v>
      </c>
      <c r="N56" s="6" t="s">
        <v>8265</v>
      </c>
      <c r="O56" s="5">
        <f t="shared" si="0"/>
        <v>101</v>
      </c>
      <c r="P56">
        <f t="shared" si="1"/>
        <v>194.23076923076923</v>
      </c>
      <c r="Q56" s="6" t="s">
        <v>8310</v>
      </c>
      <c r="R56" s="6" t="s">
        <v>8311</v>
      </c>
      <c r="S56">
        <f t="shared" si="2"/>
        <v>2015</v>
      </c>
      <c r="T56">
        <f t="shared" si="3"/>
        <v>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9">
        <v>42517.760601851849</v>
      </c>
      <c r="J57" s="9">
        <v>42496.760601851849</v>
      </c>
      <c r="K57" t="b">
        <v>0</v>
      </c>
      <c r="L57">
        <v>86</v>
      </c>
      <c r="M57" t="b">
        <v>1</v>
      </c>
      <c r="N57" s="6" t="s">
        <v>8265</v>
      </c>
      <c r="O57" s="5">
        <f t="shared" si="0"/>
        <v>128.95348837209301</v>
      </c>
      <c r="P57">
        <f t="shared" si="1"/>
        <v>128.95348837209303</v>
      </c>
      <c r="Q57" s="6" t="s">
        <v>8310</v>
      </c>
      <c r="R57" s="6" t="s">
        <v>8311</v>
      </c>
      <c r="S57">
        <f t="shared" si="2"/>
        <v>2016</v>
      </c>
      <c r="T57">
        <f t="shared" si="3"/>
        <v>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9">
        <v>42163.458333333336</v>
      </c>
      <c r="J58" s="9">
        <v>42149.340555555551</v>
      </c>
      <c r="K58" t="b">
        <v>0</v>
      </c>
      <c r="L58">
        <v>174</v>
      </c>
      <c r="M58" t="b">
        <v>1</v>
      </c>
      <c r="N58" s="6" t="s">
        <v>8265</v>
      </c>
      <c r="O58" s="5">
        <f t="shared" si="0"/>
        <v>107.26249999999999</v>
      </c>
      <c r="P58">
        <f t="shared" si="1"/>
        <v>49.316091954022987</v>
      </c>
      <c r="Q58" s="6" t="s">
        <v>8310</v>
      </c>
      <c r="R58" s="6" t="s">
        <v>8311</v>
      </c>
      <c r="S58">
        <f t="shared" si="2"/>
        <v>2015</v>
      </c>
      <c r="T58">
        <f t="shared" si="3"/>
        <v>5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9">
        <v>42119.624560185184</v>
      </c>
      <c r="J59" s="9">
        <v>42089.624560185184</v>
      </c>
      <c r="K59" t="b">
        <v>0</v>
      </c>
      <c r="L59">
        <v>69</v>
      </c>
      <c r="M59" t="b">
        <v>1</v>
      </c>
      <c r="N59" s="6" t="s">
        <v>8265</v>
      </c>
      <c r="O59" s="5">
        <f t="shared" si="0"/>
        <v>101.89999999999999</v>
      </c>
      <c r="P59">
        <f t="shared" si="1"/>
        <v>221.52173913043478</v>
      </c>
      <c r="Q59" s="6" t="s">
        <v>8310</v>
      </c>
      <c r="R59" s="6" t="s">
        <v>8311</v>
      </c>
      <c r="S59">
        <f t="shared" si="2"/>
        <v>2015</v>
      </c>
      <c r="T59">
        <f t="shared" si="3"/>
        <v>3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9">
        <v>41962.578379629624</v>
      </c>
      <c r="J60" s="9">
        <v>41932.536712962959</v>
      </c>
      <c r="K60" t="b">
        <v>0</v>
      </c>
      <c r="L60">
        <v>75</v>
      </c>
      <c r="M60" t="b">
        <v>1</v>
      </c>
      <c r="N60" s="6" t="s">
        <v>8265</v>
      </c>
      <c r="O60" s="5">
        <f t="shared" si="0"/>
        <v>102.91</v>
      </c>
      <c r="P60">
        <f t="shared" si="1"/>
        <v>137.21333333333334</v>
      </c>
      <c r="Q60" s="6" t="s">
        <v>8310</v>
      </c>
      <c r="R60" s="6" t="s">
        <v>8311</v>
      </c>
      <c r="S60">
        <f t="shared" si="2"/>
        <v>2014</v>
      </c>
      <c r="T60">
        <f t="shared" si="3"/>
        <v>10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9">
        <v>42261.666666666664</v>
      </c>
      <c r="J61" s="9">
        <v>42230.027500000004</v>
      </c>
      <c r="K61" t="b">
        <v>0</v>
      </c>
      <c r="L61">
        <v>33</v>
      </c>
      <c r="M61" t="b">
        <v>1</v>
      </c>
      <c r="N61" s="6" t="s">
        <v>8265</v>
      </c>
      <c r="O61" s="5">
        <f t="shared" si="0"/>
        <v>100.12570000000001</v>
      </c>
      <c r="P61">
        <f t="shared" si="1"/>
        <v>606.82242424242418</v>
      </c>
      <c r="Q61" s="6" t="s">
        <v>8310</v>
      </c>
      <c r="R61" s="6" t="s">
        <v>8311</v>
      </c>
      <c r="S61">
        <f t="shared" si="2"/>
        <v>2015</v>
      </c>
      <c r="T61">
        <f t="shared" si="3"/>
        <v>8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9">
        <v>41720.791666666664</v>
      </c>
      <c r="J62" s="9">
        <v>41701.693483796291</v>
      </c>
      <c r="K62" t="b">
        <v>0</v>
      </c>
      <c r="L62">
        <v>108</v>
      </c>
      <c r="M62" t="b">
        <v>1</v>
      </c>
      <c r="N62" s="6" t="s">
        <v>8266</v>
      </c>
      <c r="O62" s="5">
        <f t="shared" si="0"/>
        <v>103.29622222222221</v>
      </c>
      <c r="P62">
        <f t="shared" si="1"/>
        <v>43.040092592592593</v>
      </c>
      <c r="Q62" s="6" t="s">
        <v>8310</v>
      </c>
      <c r="R62" s="6" t="s">
        <v>8312</v>
      </c>
      <c r="S62">
        <f t="shared" si="2"/>
        <v>2014</v>
      </c>
      <c r="T62">
        <f t="shared" si="3"/>
        <v>3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9">
        <v>41431.605983796297</v>
      </c>
      <c r="J63" s="9">
        <v>41409.605983796297</v>
      </c>
      <c r="K63" t="b">
        <v>0</v>
      </c>
      <c r="L63">
        <v>23</v>
      </c>
      <c r="M63" t="b">
        <v>1</v>
      </c>
      <c r="N63" s="6" t="s">
        <v>8266</v>
      </c>
      <c r="O63" s="5">
        <f t="shared" si="0"/>
        <v>148.30000000000001</v>
      </c>
      <c r="P63">
        <f t="shared" si="1"/>
        <v>322.39130434782606</v>
      </c>
      <c r="Q63" s="6" t="s">
        <v>8310</v>
      </c>
      <c r="R63" s="6" t="s">
        <v>8312</v>
      </c>
      <c r="S63">
        <f t="shared" si="2"/>
        <v>2013</v>
      </c>
      <c r="T63">
        <f t="shared" si="3"/>
        <v>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9">
        <v>41336.591180555552</v>
      </c>
      <c r="J64" s="9">
        <v>41311.591180555552</v>
      </c>
      <c r="K64" t="b">
        <v>0</v>
      </c>
      <c r="L64">
        <v>48</v>
      </c>
      <c r="M64" t="b">
        <v>1</v>
      </c>
      <c r="N64" s="6" t="s">
        <v>8266</v>
      </c>
      <c r="O64" s="5">
        <f t="shared" si="0"/>
        <v>154.73333333333332</v>
      </c>
      <c r="P64">
        <f t="shared" si="1"/>
        <v>96.708333333333329</v>
      </c>
      <c r="Q64" s="6" t="s">
        <v>8310</v>
      </c>
      <c r="R64" s="6" t="s">
        <v>8312</v>
      </c>
      <c r="S64">
        <f t="shared" si="2"/>
        <v>2013</v>
      </c>
      <c r="T64">
        <f t="shared" si="3"/>
        <v>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9">
        <v>41635.999305555553</v>
      </c>
      <c r="J65" s="9">
        <v>41612.703854166662</v>
      </c>
      <c r="K65" t="b">
        <v>0</v>
      </c>
      <c r="L65">
        <v>64</v>
      </c>
      <c r="M65" t="b">
        <v>1</v>
      </c>
      <c r="N65" s="6" t="s">
        <v>8266</v>
      </c>
      <c r="O65" s="5">
        <f t="shared" si="0"/>
        <v>113.51849999999999</v>
      </c>
      <c r="P65">
        <f t="shared" si="1"/>
        <v>35.474531249999998</v>
      </c>
      <c r="Q65" s="6" t="s">
        <v>8310</v>
      </c>
      <c r="R65" s="6" t="s">
        <v>8312</v>
      </c>
      <c r="S65">
        <f t="shared" si="2"/>
        <v>2013</v>
      </c>
      <c r="T65">
        <f t="shared" si="3"/>
        <v>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9">
        <v>41462.809965277775</v>
      </c>
      <c r="J66" s="9">
        <v>41432.809965277775</v>
      </c>
      <c r="K66" t="b">
        <v>0</v>
      </c>
      <c r="L66">
        <v>24</v>
      </c>
      <c r="M66" t="b">
        <v>1</v>
      </c>
      <c r="N66" s="6" t="s">
        <v>8266</v>
      </c>
      <c r="O66" s="5">
        <f t="shared" ref="O66:O129" si="4">E66/D66*100</f>
        <v>173.33333333333334</v>
      </c>
      <c r="P66">
        <f t="shared" ref="P66:P129" si="5">E66/L66</f>
        <v>86.666666666666671</v>
      </c>
      <c r="Q66" s="6" t="s">
        <v>8310</v>
      </c>
      <c r="R66" s="6" t="s">
        <v>8312</v>
      </c>
      <c r="S66">
        <f t="shared" si="2"/>
        <v>2013</v>
      </c>
      <c r="T66">
        <f t="shared" si="3"/>
        <v>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9">
        <v>41862.040972222218</v>
      </c>
      <c r="J67" s="9">
        <v>41835.612893518519</v>
      </c>
      <c r="K67" t="b">
        <v>0</v>
      </c>
      <c r="L67">
        <v>57</v>
      </c>
      <c r="M67" t="b">
        <v>1</v>
      </c>
      <c r="N67" s="6" t="s">
        <v>8266</v>
      </c>
      <c r="O67" s="5">
        <f t="shared" si="4"/>
        <v>107.52857142857141</v>
      </c>
      <c r="P67">
        <f t="shared" si="5"/>
        <v>132.05263157894737</v>
      </c>
      <c r="Q67" s="6" t="s">
        <v>8310</v>
      </c>
      <c r="R67" s="6" t="s">
        <v>8312</v>
      </c>
      <c r="S67">
        <f t="shared" ref="S67:S130" si="6">YEAR(J67)</f>
        <v>2014</v>
      </c>
      <c r="T67">
        <f t="shared" ref="T67:T130" si="7">MONTH(J67)</f>
        <v>7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9">
        <v>42569.641435185178</v>
      </c>
      <c r="J68" s="9">
        <v>42539.641435185178</v>
      </c>
      <c r="K68" t="b">
        <v>0</v>
      </c>
      <c r="L68">
        <v>26</v>
      </c>
      <c r="M68" t="b">
        <v>1</v>
      </c>
      <c r="N68" s="6" t="s">
        <v>8266</v>
      </c>
      <c r="O68" s="5">
        <f t="shared" si="4"/>
        <v>118.6</v>
      </c>
      <c r="P68">
        <f t="shared" si="5"/>
        <v>91.230769230769226</v>
      </c>
      <c r="Q68" s="6" t="s">
        <v>8310</v>
      </c>
      <c r="R68" s="6" t="s">
        <v>8312</v>
      </c>
      <c r="S68">
        <f t="shared" si="6"/>
        <v>2016</v>
      </c>
      <c r="T68">
        <f t="shared" si="7"/>
        <v>6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9">
        <v>41105.375046296293</v>
      </c>
      <c r="J69" s="9">
        <v>41075.375046296293</v>
      </c>
      <c r="K69" t="b">
        <v>0</v>
      </c>
      <c r="L69">
        <v>20</v>
      </c>
      <c r="M69" t="b">
        <v>1</v>
      </c>
      <c r="N69" s="6" t="s">
        <v>8266</v>
      </c>
      <c r="O69" s="5">
        <f t="shared" si="4"/>
        <v>116.25000000000001</v>
      </c>
      <c r="P69">
        <f t="shared" si="5"/>
        <v>116.25</v>
      </c>
      <c r="Q69" s="6" t="s">
        <v>8310</v>
      </c>
      <c r="R69" s="6" t="s">
        <v>8312</v>
      </c>
      <c r="S69">
        <f t="shared" si="6"/>
        <v>2012</v>
      </c>
      <c r="T69">
        <f t="shared" si="7"/>
        <v>6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9">
        <v>41693.36100694444</v>
      </c>
      <c r="J70" s="9">
        <v>41663.36100694444</v>
      </c>
      <c r="K70" t="b">
        <v>0</v>
      </c>
      <c r="L70">
        <v>36</v>
      </c>
      <c r="M70" t="b">
        <v>1</v>
      </c>
      <c r="N70" s="6" t="s">
        <v>8266</v>
      </c>
      <c r="O70" s="5">
        <f t="shared" si="4"/>
        <v>127.16666666666667</v>
      </c>
      <c r="P70">
        <f t="shared" si="5"/>
        <v>21.194444444444443</v>
      </c>
      <c r="Q70" s="6" t="s">
        <v>8310</v>
      </c>
      <c r="R70" s="6" t="s">
        <v>8312</v>
      </c>
      <c r="S70">
        <f t="shared" si="6"/>
        <v>2014</v>
      </c>
      <c r="T70">
        <f t="shared" si="7"/>
        <v>1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9">
        <v>40818.082638888889</v>
      </c>
      <c r="J71" s="9">
        <v>40785.979456018518</v>
      </c>
      <c r="K71" t="b">
        <v>0</v>
      </c>
      <c r="L71">
        <v>178</v>
      </c>
      <c r="M71" t="b">
        <v>1</v>
      </c>
      <c r="N71" s="6" t="s">
        <v>8266</v>
      </c>
      <c r="O71" s="5">
        <f t="shared" si="4"/>
        <v>110.9423</v>
      </c>
      <c r="P71">
        <f t="shared" si="5"/>
        <v>62.327134831460668</v>
      </c>
      <c r="Q71" s="6" t="s">
        <v>8310</v>
      </c>
      <c r="R71" s="6" t="s">
        <v>8312</v>
      </c>
      <c r="S71">
        <f t="shared" si="6"/>
        <v>2011</v>
      </c>
      <c r="T71">
        <f t="shared" si="7"/>
        <v>8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9">
        <v>40790.688020833331</v>
      </c>
      <c r="J72" s="9">
        <v>40730.688020833331</v>
      </c>
      <c r="K72" t="b">
        <v>0</v>
      </c>
      <c r="L72">
        <v>17</v>
      </c>
      <c r="M72" t="b">
        <v>1</v>
      </c>
      <c r="N72" s="6" t="s">
        <v>8266</v>
      </c>
      <c r="O72" s="5">
        <f t="shared" si="4"/>
        <v>127.2</v>
      </c>
      <c r="P72">
        <f t="shared" si="5"/>
        <v>37.411764705882355</v>
      </c>
      <c r="Q72" s="6" t="s">
        <v>8310</v>
      </c>
      <c r="R72" s="6" t="s">
        <v>8312</v>
      </c>
      <c r="S72">
        <f t="shared" si="6"/>
        <v>2011</v>
      </c>
      <c r="T72">
        <f t="shared" si="7"/>
        <v>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9">
        <v>41057.063159722216</v>
      </c>
      <c r="J73" s="9">
        <v>40997.063159722216</v>
      </c>
      <c r="K73" t="b">
        <v>0</v>
      </c>
      <c r="L73">
        <v>32</v>
      </c>
      <c r="M73" t="b">
        <v>1</v>
      </c>
      <c r="N73" s="6" t="s">
        <v>8266</v>
      </c>
      <c r="O73" s="5">
        <f t="shared" si="4"/>
        <v>123.94444444444443</v>
      </c>
      <c r="P73">
        <f t="shared" si="5"/>
        <v>69.71875</v>
      </c>
      <c r="Q73" s="6" t="s">
        <v>8310</v>
      </c>
      <c r="R73" s="6" t="s">
        <v>8312</v>
      </c>
      <c r="S73">
        <f t="shared" si="6"/>
        <v>2012</v>
      </c>
      <c r="T73">
        <f t="shared" si="7"/>
        <v>3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9">
        <v>41227.791666666664</v>
      </c>
      <c r="J74" s="9">
        <v>41207.801863425921</v>
      </c>
      <c r="K74" t="b">
        <v>0</v>
      </c>
      <c r="L74">
        <v>41</v>
      </c>
      <c r="M74" t="b">
        <v>1</v>
      </c>
      <c r="N74" s="6" t="s">
        <v>8266</v>
      </c>
      <c r="O74" s="5">
        <f t="shared" si="4"/>
        <v>108.40909090909091</v>
      </c>
      <c r="P74">
        <f t="shared" si="5"/>
        <v>58.170731707317074</v>
      </c>
      <c r="Q74" s="6" t="s">
        <v>8310</v>
      </c>
      <c r="R74" s="6" t="s">
        <v>8312</v>
      </c>
      <c r="S74">
        <f t="shared" si="6"/>
        <v>2012</v>
      </c>
      <c r="T74">
        <f t="shared" si="7"/>
        <v>10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9">
        <v>40665.957638888889</v>
      </c>
      <c r="J75" s="9">
        <v>40587.548425925925</v>
      </c>
      <c r="K75" t="b">
        <v>0</v>
      </c>
      <c r="L75">
        <v>18</v>
      </c>
      <c r="M75" t="b">
        <v>1</v>
      </c>
      <c r="N75" s="6" t="s">
        <v>8266</v>
      </c>
      <c r="O75" s="5">
        <f t="shared" si="4"/>
        <v>100</v>
      </c>
      <c r="P75">
        <f t="shared" si="5"/>
        <v>50</v>
      </c>
      <c r="Q75" s="6" t="s">
        <v>8310</v>
      </c>
      <c r="R75" s="6" t="s">
        <v>8312</v>
      </c>
      <c r="S75">
        <f t="shared" si="6"/>
        <v>2011</v>
      </c>
      <c r="T75">
        <f t="shared" si="7"/>
        <v>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9">
        <v>42390.278877314813</v>
      </c>
      <c r="J76" s="9">
        <v>42360.278877314813</v>
      </c>
      <c r="K76" t="b">
        <v>0</v>
      </c>
      <c r="L76">
        <v>29</v>
      </c>
      <c r="M76" t="b">
        <v>1</v>
      </c>
      <c r="N76" s="6" t="s">
        <v>8266</v>
      </c>
      <c r="O76" s="5">
        <f t="shared" si="4"/>
        <v>112.93199999999999</v>
      </c>
      <c r="P76">
        <f t="shared" si="5"/>
        <v>19.471034482758618</v>
      </c>
      <c r="Q76" s="6" t="s">
        <v>8310</v>
      </c>
      <c r="R76" s="6" t="s">
        <v>8312</v>
      </c>
      <c r="S76">
        <f t="shared" si="6"/>
        <v>2015</v>
      </c>
      <c r="T76">
        <f t="shared" si="7"/>
        <v>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9">
        <v>41387.000833333332</v>
      </c>
      <c r="J77" s="9">
        <v>41357.000833333332</v>
      </c>
      <c r="K77" t="b">
        <v>0</v>
      </c>
      <c r="L77">
        <v>47</v>
      </c>
      <c r="M77" t="b">
        <v>1</v>
      </c>
      <c r="N77" s="6" t="s">
        <v>8266</v>
      </c>
      <c r="O77" s="5">
        <f t="shared" si="4"/>
        <v>115.42857142857143</v>
      </c>
      <c r="P77">
        <f t="shared" si="5"/>
        <v>85.957446808510639</v>
      </c>
      <c r="Q77" s="6" t="s">
        <v>8310</v>
      </c>
      <c r="R77" s="6" t="s">
        <v>8312</v>
      </c>
      <c r="S77">
        <f t="shared" si="6"/>
        <v>2013</v>
      </c>
      <c r="T77">
        <f t="shared" si="7"/>
        <v>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9">
        <v>40904.524976851848</v>
      </c>
      <c r="J78" s="9">
        <v>40844.483310185184</v>
      </c>
      <c r="K78" t="b">
        <v>0</v>
      </c>
      <c r="L78">
        <v>15</v>
      </c>
      <c r="M78" t="b">
        <v>1</v>
      </c>
      <c r="N78" s="6" t="s">
        <v>8266</v>
      </c>
      <c r="O78" s="5">
        <f t="shared" si="4"/>
        <v>153.33333333333334</v>
      </c>
      <c r="P78">
        <f t="shared" si="5"/>
        <v>30.666666666666668</v>
      </c>
      <c r="Q78" s="6" t="s">
        <v>8310</v>
      </c>
      <c r="R78" s="6" t="s">
        <v>8312</v>
      </c>
      <c r="S78">
        <f t="shared" si="6"/>
        <v>2011</v>
      </c>
      <c r="T78">
        <f t="shared" si="7"/>
        <v>10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9">
        <v>41049.915972222218</v>
      </c>
      <c r="J79" s="9">
        <v>40996.936539351853</v>
      </c>
      <c r="K79" t="b">
        <v>0</v>
      </c>
      <c r="L79">
        <v>26</v>
      </c>
      <c r="M79" t="b">
        <v>1</v>
      </c>
      <c r="N79" s="6" t="s">
        <v>8266</v>
      </c>
      <c r="O79" s="5">
        <f t="shared" si="4"/>
        <v>392.5</v>
      </c>
      <c r="P79">
        <f t="shared" si="5"/>
        <v>60.384615384615387</v>
      </c>
      <c r="Q79" s="6" t="s">
        <v>8310</v>
      </c>
      <c r="R79" s="6" t="s">
        <v>8312</v>
      </c>
      <c r="S79">
        <f t="shared" si="6"/>
        <v>2012</v>
      </c>
      <c r="T79">
        <f t="shared" si="7"/>
        <v>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9">
        <v>42614.522233796299</v>
      </c>
      <c r="J80" s="9">
        <v>42604.522233796299</v>
      </c>
      <c r="K80" t="b">
        <v>0</v>
      </c>
      <c r="L80">
        <v>35</v>
      </c>
      <c r="M80" t="b">
        <v>1</v>
      </c>
      <c r="N80" s="6" t="s">
        <v>8266</v>
      </c>
      <c r="O80" s="5">
        <f t="shared" si="4"/>
        <v>2702</v>
      </c>
      <c r="P80">
        <f t="shared" si="5"/>
        <v>38.6</v>
      </c>
      <c r="Q80" s="6" t="s">
        <v>8310</v>
      </c>
      <c r="R80" s="6" t="s">
        <v>8312</v>
      </c>
      <c r="S80">
        <f t="shared" si="6"/>
        <v>2016</v>
      </c>
      <c r="T80">
        <f t="shared" si="7"/>
        <v>8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9">
        <v>41754.568206018514</v>
      </c>
      <c r="J81" s="9">
        <v>41724.568206018514</v>
      </c>
      <c r="K81" t="b">
        <v>0</v>
      </c>
      <c r="L81">
        <v>41</v>
      </c>
      <c r="M81" t="b">
        <v>1</v>
      </c>
      <c r="N81" s="6" t="s">
        <v>8266</v>
      </c>
      <c r="O81" s="5">
        <f t="shared" si="4"/>
        <v>127</v>
      </c>
      <c r="P81">
        <f t="shared" si="5"/>
        <v>40.268292682926827</v>
      </c>
      <c r="Q81" s="6" t="s">
        <v>8310</v>
      </c>
      <c r="R81" s="6" t="s">
        <v>8312</v>
      </c>
      <c r="S81">
        <f t="shared" si="6"/>
        <v>2014</v>
      </c>
      <c r="T81">
        <f t="shared" si="7"/>
        <v>3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9">
        <v>41617.875648148147</v>
      </c>
      <c r="J82" s="9">
        <v>41582.875648148147</v>
      </c>
      <c r="K82" t="b">
        <v>0</v>
      </c>
      <c r="L82">
        <v>47</v>
      </c>
      <c r="M82" t="b">
        <v>1</v>
      </c>
      <c r="N82" s="6" t="s">
        <v>8266</v>
      </c>
      <c r="O82" s="5">
        <f t="shared" si="4"/>
        <v>107.25</v>
      </c>
      <c r="P82">
        <f t="shared" si="5"/>
        <v>273.82978723404256</v>
      </c>
      <c r="Q82" s="6" t="s">
        <v>8310</v>
      </c>
      <c r="R82" s="6" t="s">
        <v>8312</v>
      </c>
      <c r="S82">
        <f t="shared" si="6"/>
        <v>2013</v>
      </c>
      <c r="T82">
        <f t="shared" si="7"/>
        <v>11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9">
        <v>41103.91805555555</v>
      </c>
      <c r="J83" s="9">
        <v>41099.950543981482</v>
      </c>
      <c r="K83" t="b">
        <v>0</v>
      </c>
      <c r="L83">
        <v>28</v>
      </c>
      <c r="M83" t="b">
        <v>1</v>
      </c>
      <c r="N83" s="6" t="s">
        <v>8266</v>
      </c>
      <c r="O83" s="5">
        <f t="shared" si="4"/>
        <v>198</v>
      </c>
      <c r="P83">
        <f t="shared" si="5"/>
        <v>53.035714285714285</v>
      </c>
      <c r="Q83" s="6" t="s">
        <v>8310</v>
      </c>
      <c r="R83" s="6" t="s">
        <v>8312</v>
      </c>
      <c r="S83">
        <f t="shared" si="6"/>
        <v>2012</v>
      </c>
      <c r="T83">
        <f t="shared" si="7"/>
        <v>7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9">
        <v>40825.611817129626</v>
      </c>
      <c r="J84" s="9">
        <v>40795.611817129626</v>
      </c>
      <c r="K84" t="b">
        <v>0</v>
      </c>
      <c r="L84">
        <v>100</v>
      </c>
      <c r="M84" t="b">
        <v>1</v>
      </c>
      <c r="N84" s="6" t="s">
        <v>8266</v>
      </c>
      <c r="O84" s="5">
        <f t="shared" si="4"/>
        <v>100.01249999999999</v>
      </c>
      <c r="P84">
        <f t="shared" si="5"/>
        <v>40.005000000000003</v>
      </c>
      <c r="Q84" s="6" t="s">
        <v>8310</v>
      </c>
      <c r="R84" s="6" t="s">
        <v>8312</v>
      </c>
      <c r="S84">
        <f t="shared" si="6"/>
        <v>2011</v>
      </c>
      <c r="T84">
        <f t="shared" si="7"/>
        <v>9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9">
        <v>42057.270833333336</v>
      </c>
      <c r="J85" s="9">
        <v>42042.407280092586</v>
      </c>
      <c r="K85" t="b">
        <v>0</v>
      </c>
      <c r="L85">
        <v>13</v>
      </c>
      <c r="M85" t="b">
        <v>1</v>
      </c>
      <c r="N85" s="6" t="s">
        <v>8266</v>
      </c>
      <c r="O85" s="5">
        <f t="shared" si="4"/>
        <v>102.49999999999999</v>
      </c>
      <c r="P85">
        <f t="shared" si="5"/>
        <v>15.76923076923077</v>
      </c>
      <c r="Q85" s="6" t="s">
        <v>8310</v>
      </c>
      <c r="R85" s="6" t="s">
        <v>8312</v>
      </c>
      <c r="S85">
        <f t="shared" si="6"/>
        <v>2015</v>
      </c>
      <c r="T85">
        <f t="shared" si="7"/>
        <v>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9">
        <v>40678.54960648148</v>
      </c>
      <c r="J86" s="9">
        <v>40648.54960648148</v>
      </c>
      <c r="K86" t="b">
        <v>0</v>
      </c>
      <c r="L86">
        <v>7</v>
      </c>
      <c r="M86" t="b">
        <v>1</v>
      </c>
      <c r="N86" s="6" t="s">
        <v>8266</v>
      </c>
      <c r="O86" s="5">
        <f t="shared" si="4"/>
        <v>100</v>
      </c>
      <c r="P86">
        <f t="shared" si="5"/>
        <v>71.428571428571431</v>
      </c>
      <c r="Q86" s="6" t="s">
        <v>8310</v>
      </c>
      <c r="R86" s="6" t="s">
        <v>8312</v>
      </c>
      <c r="S86">
        <f t="shared" si="6"/>
        <v>2011</v>
      </c>
      <c r="T86">
        <f t="shared" si="7"/>
        <v>4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9">
        <v>40808.917094907403</v>
      </c>
      <c r="J87" s="9">
        <v>40778.917094907403</v>
      </c>
      <c r="K87" t="b">
        <v>0</v>
      </c>
      <c r="L87">
        <v>21</v>
      </c>
      <c r="M87" t="b">
        <v>1</v>
      </c>
      <c r="N87" s="6" t="s">
        <v>8266</v>
      </c>
      <c r="O87" s="5">
        <f t="shared" si="4"/>
        <v>125.49999999999999</v>
      </c>
      <c r="P87">
        <f t="shared" si="5"/>
        <v>71.714285714285708</v>
      </c>
      <c r="Q87" s="6" t="s">
        <v>8310</v>
      </c>
      <c r="R87" s="6" t="s">
        <v>8312</v>
      </c>
      <c r="S87">
        <f t="shared" si="6"/>
        <v>2011</v>
      </c>
      <c r="T87">
        <f t="shared" si="7"/>
        <v>8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9">
        <v>42365.389409722215</v>
      </c>
      <c r="J88" s="9">
        <v>42291.347743055558</v>
      </c>
      <c r="K88" t="b">
        <v>0</v>
      </c>
      <c r="L88">
        <v>17</v>
      </c>
      <c r="M88" t="b">
        <v>1</v>
      </c>
      <c r="N88" s="6" t="s">
        <v>8266</v>
      </c>
      <c r="O88" s="5">
        <f t="shared" si="4"/>
        <v>106.46666666666667</v>
      </c>
      <c r="P88">
        <f t="shared" si="5"/>
        <v>375.76470588235293</v>
      </c>
      <c r="Q88" s="6" t="s">
        <v>8310</v>
      </c>
      <c r="R88" s="6" t="s">
        <v>8312</v>
      </c>
      <c r="S88">
        <f t="shared" si="6"/>
        <v>2015</v>
      </c>
      <c r="T88">
        <f t="shared" si="7"/>
        <v>10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9">
        <v>40331.861805555556</v>
      </c>
      <c r="J89" s="9">
        <v>40322.331053240734</v>
      </c>
      <c r="K89" t="b">
        <v>0</v>
      </c>
      <c r="L89">
        <v>25</v>
      </c>
      <c r="M89" t="b">
        <v>1</v>
      </c>
      <c r="N89" s="6" t="s">
        <v>8266</v>
      </c>
      <c r="O89" s="5">
        <f t="shared" si="4"/>
        <v>104.60000000000001</v>
      </c>
      <c r="P89">
        <f t="shared" si="5"/>
        <v>104.6</v>
      </c>
      <c r="Q89" s="6" t="s">
        <v>8310</v>
      </c>
      <c r="R89" s="6" t="s">
        <v>8312</v>
      </c>
      <c r="S89">
        <f t="shared" si="6"/>
        <v>2010</v>
      </c>
      <c r="T89">
        <f t="shared" si="7"/>
        <v>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9">
        <v>41812.450590277775</v>
      </c>
      <c r="J90" s="9">
        <v>41786.450590277775</v>
      </c>
      <c r="K90" t="b">
        <v>0</v>
      </c>
      <c r="L90">
        <v>60</v>
      </c>
      <c r="M90" t="b">
        <v>1</v>
      </c>
      <c r="N90" s="6" t="s">
        <v>8266</v>
      </c>
      <c r="O90" s="5">
        <f t="shared" si="4"/>
        <v>102.85714285714285</v>
      </c>
      <c r="P90">
        <f t="shared" si="5"/>
        <v>60</v>
      </c>
      <c r="Q90" s="6" t="s">
        <v>8310</v>
      </c>
      <c r="R90" s="6" t="s">
        <v>8312</v>
      </c>
      <c r="S90">
        <f t="shared" si="6"/>
        <v>2014</v>
      </c>
      <c r="T90">
        <f t="shared" si="7"/>
        <v>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9">
        <v>41427.543888888889</v>
      </c>
      <c r="J91" s="9">
        <v>41402.543888888889</v>
      </c>
      <c r="K91" t="b">
        <v>0</v>
      </c>
      <c r="L91">
        <v>56</v>
      </c>
      <c r="M91" t="b">
        <v>1</v>
      </c>
      <c r="N91" s="6" t="s">
        <v>8266</v>
      </c>
      <c r="O91" s="5">
        <f t="shared" si="4"/>
        <v>115.06666666666668</v>
      </c>
      <c r="P91">
        <f t="shared" si="5"/>
        <v>123.28571428571429</v>
      </c>
      <c r="Q91" s="6" t="s">
        <v>8310</v>
      </c>
      <c r="R91" s="6" t="s">
        <v>8312</v>
      </c>
      <c r="S91">
        <f t="shared" si="6"/>
        <v>2013</v>
      </c>
      <c r="T91">
        <f t="shared" si="7"/>
        <v>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9">
        <v>40736.089108796295</v>
      </c>
      <c r="J92" s="9">
        <v>40706.089108796295</v>
      </c>
      <c r="K92" t="b">
        <v>0</v>
      </c>
      <c r="L92">
        <v>16</v>
      </c>
      <c r="M92" t="b">
        <v>1</v>
      </c>
      <c r="N92" s="6" t="s">
        <v>8266</v>
      </c>
      <c r="O92" s="5">
        <f t="shared" si="4"/>
        <v>100.4</v>
      </c>
      <c r="P92">
        <f t="shared" si="5"/>
        <v>31.375</v>
      </c>
      <c r="Q92" s="6" t="s">
        <v>8310</v>
      </c>
      <c r="R92" s="6" t="s">
        <v>8312</v>
      </c>
      <c r="S92">
        <f t="shared" si="6"/>
        <v>2011</v>
      </c>
      <c r="T92">
        <f t="shared" si="7"/>
        <v>6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9">
        <v>40680.194027777776</v>
      </c>
      <c r="J93" s="9">
        <v>40619.194027777776</v>
      </c>
      <c r="K93" t="b">
        <v>0</v>
      </c>
      <c r="L93">
        <v>46</v>
      </c>
      <c r="M93" t="b">
        <v>1</v>
      </c>
      <c r="N93" s="6" t="s">
        <v>8266</v>
      </c>
      <c r="O93" s="5">
        <f t="shared" si="4"/>
        <v>120</v>
      </c>
      <c r="P93">
        <f t="shared" si="5"/>
        <v>78.260869565217391</v>
      </c>
      <c r="Q93" s="6" t="s">
        <v>8310</v>
      </c>
      <c r="R93" s="6" t="s">
        <v>8312</v>
      </c>
      <c r="S93">
        <f t="shared" si="6"/>
        <v>2011</v>
      </c>
      <c r="T93">
        <f t="shared" si="7"/>
        <v>3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9">
        <v>42767.124999999993</v>
      </c>
      <c r="J94" s="9">
        <v>42720.990543981483</v>
      </c>
      <c r="K94" t="b">
        <v>0</v>
      </c>
      <c r="L94">
        <v>43</v>
      </c>
      <c r="M94" t="b">
        <v>1</v>
      </c>
      <c r="N94" s="6" t="s">
        <v>8266</v>
      </c>
      <c r="O94" s="5">
        <f t="shared" si="4"/>
        <v>105.2</v>
      </c>
      <c r="P94">
        <f t="shared" si="5"/>
        <v>122.32558139534883</v>
      </c>
      <c r="Q94" s="6" t="s">
        <v>8310</v>
      </c>
      <c r="R94" s="6" t="s">
        <v>8312</v>
      </c>
      <c r="S94">
        <f t="shared" si="6"/>
        <v>2016</v>
      </c>
      <c r="T94">
        <f t="shared" si="7"/>
        <v>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9">
        <v>41093.666666666664</v>
      </c>
      <c r="J95" s="9">
        <v>41065.649733796294</v>
      </c>
      <c r="K95" t="b">
        <v>0</v>
      </c>
      <c r="L95">
        <v>15</v>
      </c>
      <c r="M95" t="b">
        <v>1</v>
      </c>
      <c r="N95" s="6" t="s">
        <v>8266</v>
      </c>
      <c r="O95" s="5">
        <f t="shared" si="4"/>
        <v>110.60000000000001</v>
      </c>
      <c r="P95">
        <f t="shared" si="5"/>
        <v>73.733333333333334</v>
      </c>
      <c r="Q95" s="6" t="s">
        <v>8310</v>
      </c>
      <c r="R95" s="6" t="s">
        <v>8312</v>
      </c>
      <c r="S95">
        <f t="shared" si="6"/>
        <v>2012</v>
      </c>
      <c r="T95">
        <f t="shared" si="7"/>
        <v>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9">
        <v>41736.509513888886</v>
      </c>
      <c r="J96" s="9">
        <v>41716.509513888886</v>
      </c>
      <c r="K96" t="b">
        <v>0</v>
      </c>
      <c r="L96">
        <v>12</v>
      </c>
      <c r="M96" t="b">
        <v>1</v>
      </c>
      <c r="N96" s="6" t="s">
        <v>8266</v>
      </c>
      <c r="O96" s="5">
        <f t="shared" si="4"/>
        <v>104</v>
      </c>
      <c r="P96">
        <f t="shared" si="5"/>
        <v>21.666666666666668</v>
      </c>
      <c r="Q96" s="6" t="s">
        <v>8310</v>
      </c>
      <c r="R96" s="6" t="s">
        <v>8312</v>
      </c>
      <c r="S96">
        <f t="shared" si="6"/>
        <v>2014</v>
      </c>
      <c r="T96">
        <f t="shared" si="7"/>
        <v>3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9">
        <v>40964.796770833331</v>
      </c>
      <c r="J97" s="9">
        <v>40934.796770833331</v>
      </c>
      <c r="K97" t="b">
        <v>0</v>
      </c>
      <c r="L97">
        <v>21</v>
      </c>
      <c r="M97" t="b">
        <v>1</v>
      </c>
      <c r="N97" s="6" t="s">
        <v>8266</v>
      </c>
      <c r="O97" s="5">
        <f t="shared" si="4"/>
        <v>131.42857142857142</v>
      </c>
      <c r="P97">
        <f t="shared" si="5"/>
        <v>21.904761904761905</v>
      </c>
      <c r="Q97" s="6" t="s">
        <v>8310</v>
      </c>
      <c r="R97" s="6" t="s">
        <v>8312</v>
      </c>
      <c r="S97">
        <f t="shared" si="6"/>
        <v>2012</v>
      </c>
      <c r="T97">
        <f t="shared" si="7"/>
        <v>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9">
        <v>40390.916666666664</v>
      </c>
      <c r="J98" s="9">
        <v>40324.45417824074</v>
      </c>
      <c r="K98" t="b">
        <v>0</v>
      </c>
      <c r="L98">
        <v>34</v>
      </c>
      <c r="M98" t="b">
        <v>1</v>
      </c>
      <c r="N98" s="6" t="s">
        <v>8266</v>
      </c>
      <c r="O98" s="5">
        <f t="shared" si="4"/>
        <v>114.66666666666667</v>
      </c>
      <c r="P98">
        <f t="shared" si="5"/>
        <v>50.588235294117645</v>
      </c>
      <c r="Q98" s="6" t="s">
        <v>8310</v>
      </c>
      <c r="R98" s="6" t="s">
        <v>8312</v>
      </c>
      <c r="S98">
        <f t="shared" si="6"/>
        <v>2010</v>
      </c>
      <c r="T98">
        <f t="shared" si="7"/>
        <v>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9">
        <v>40735.926874999997</v>
      </c>
      <c r="J99" s="9">
        <v>40705.926874999997</v>
      </c>
      <c r="K99" t="b">
        <v>0</v>
      </c>
      <c r="L99">
        <v>8</v>
      </c>
      <c r="M99" t="b">
        <v>1</v>
      </c>
      <c r="N99" s="6" t="s">
        <v>8266</v>
      </c>
      <c r="O99" s="5">
        <f t="shared" si="4"/>
        <v>106.25</v>
      </c>
      <c r="P99">
        <f t="shared" si="5"/>
        <v>53.125</v>
      </c>
      <c r="Q99" s="6" t="s">
        <v>8310</v>
      </c>
      <c r="R99" s="6" t="s">
        <v>8312</v>
      </c>
      <c r="S99">
        <f t="shared" si="6"/>
        <v>2011</v>
      </c>
      <c r="T99">
        <f t="shared" si="7"/>
        <v>6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9">
        <v>41250.770833333328</v>
      </c>
      <c r="J100" s="9">
        <v>41214.586504629624</v>
      </c>
      <c r="K100" t="b">
        <v>0</v>
      </c>
      <c r="L100">
        <v>60</v>
      </c>
      <c r="M100" t="b">
        <v>1</v>
      </c>
      <c r="N100" s="6" t="s">
        <v>8266</v>
      </c>
      <c r="O100" s="5">
        <f t="shared" si="4"/>
        <v>106.25</v>
      </c>
      <c r="P100">
        <f t="shared" si="5"/>
        <v>56.666666666666664</v>
      </c>
      <c r="Q100" s="6" t="s">
        <v>8310</v>
      </c>
      <c r="R100" s="6" t="s">
        <v>8312</v>
      </c>
      <c r="S100">
        <f t="shared" si="6"/>
        <v>2012</v>
      </c>
      <c r="T100">
        <f t="shared" si="7"/>
        <v>11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9">
        <v>41661.694432870368</v>
      </c>
      <c r="J101" s="9">
        <v>41631.694432870368</v>
      </c>
      <c r="K101" t="b">
        <v>0</v>
      </c>
      <c r="L101">
        <v>39</v>
      </c>
      <c r="M101" t="b">
        <v>1</v>
      </c>
      <c r="N101" s="6" t="s">
        <v>8266</v>
      </c>
      <c r="O101" s="5">
        <f t="shared" si="4"/>
        <v>106.01933333333334</v>
      </c>
      <c r="P101">
        <f t="shared" si="5"/>
        <v>40.776666666666664</v>
      </c>
      <c r="Q101" s="6" t="s">
        <v>8310</v>
      </c>
      <c r="R101" s="6" t="s">
        <v>8312</v>
      </c>
      <c r="S101">
        <f t="shared" si="6"/>
        <v>2013</v>
      </c>
      <c r="T101">
        <f t="shared" si="7"/>
        <v>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9">
        <v>41217.586643518516</v>
      </c>
      <c r="J102" s="9">
        <v>41197.544976851852</v>
      </c>
      <c r="K102" t="b">
        <v>0</v>
      </c>
      <c r="L102">
        <v>26</v>
      </c>
      <c r="M102" t="b">
        <v>1</v>
      </c>
      <c r="N102" s="6" t="s">
        <v>8266</v>
      </c>
      <c r="O102" s="5">
        <f t="shared" si="4"/>
        <v>100</v>
      </c>
      <c r="P102">
        <f t="shared" si="5"/>
        <v>192.30769230769232</v>
      </c>
      <c r="Q102" s="6" t="s">
        <v>8310</v>
      </c>
      <c r="R102" s="6" t="s">
        <v>8312</v>
      </c>
      <c r="S102">
        <f t="shared" si="6"/>
        <v>2012</v>
      </c>
      <c r="T102">
        <f t="shared" si="7"/>
        <v>10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9">
        <v>41298.568402777775</v>
      </c>
      <c r="J103" s="9">
        <v>41274.568402777775</v>
      </c>
      <c r="K103" t="b">
        <v>0</v>
      </c>
      <c r="L103">
        <v>35</v>
      </c>
      <c r="M103" t="b">
        <v>1</v>
      </c>
      <c r="N103" s="6" t="s">
        <v>8266</v>
      </c>
      <c r="O103" s="5">
        <f t="shared" si="4"/>
        <v>100</v>
      </c>
      <c r="P103">
        <f t="shared" si="5"/>
        <v>100</v>
      </c>
      <c r="Q103" s="6" t="s">
        <v>8310</v>
      </c>
      <c r="R103" s="6" t="s">
        <v>8312</v>
      </c>
      <c r="S103">
        <f t="shared" si="6"/>
        <v>2012</v>
      </c>
      <c r="T103">
        <f t="shared" si="7"/>
        <v>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9">
        <v>40534.922835648147</v>
      </c>
      <c r="J104" s="9">
        <v>40504.922835648147</v>
      </c>
      <c r="K104" t="b">
        <v>0</v>
      </c>
      <c r="L104">
        <v>65</v>
      </c>
      <c r="M104" t="b">
        <v>1</v>
      </c>
      <c r="N104" s="6" t="s">
        <v>8266</v>
      </c>
      <c r="O104" s="5">
        <f t="shared" si="4"/>
        <v>127.75000000000001</v>
      </c>
      <c r="P104">
        <f t="shared" si="5"/>
        <v>117.92307692307692</v>
      </c>
      <c r="Q104" s="6" t="s">
        <v>8310</v>
      </c>
      <c r="R104" s="6" t="s">
        <v>8312</v>
      </c>
      <c r="S104">
        <f t="shared" si="6"/>
        <v>2010</v>
      </c>
      <c r="T104">
        <f t="shared" si="7"/>
        <v>11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9">
        <v>41705.597569444442</v>
      </c>
      <c r="J105" s="9">
        <v>41682.597569444442</v>
      </c>
      <c r="K105" t="b">
        <v>0</v>
      </c>
      <c r="L105">
        <v>49</v>
      </c>
      <c r="M105" t="b">
        <v>1</v>
      </c>
      <c r="N105" s="6" t="s">
        <v>8266</v>
      </c>
      <c r="O105" s="5">
        <f t="shared" si="4"/>
        <v>105.15384615384616</v>
      </c>
      <c r="P105">
        <f t="shared" si="5"/>
        <v>27.897959183673468</v>
      </c>
      <c r="Q105" s="6" t="s">
        <v>8310</v>
      </c>
      <c r="R105" s="6" t="s">
        <v>8312</v>
      </c>
      <c r="S105">
        <f t="shared" si="6"/>
        <v>2014</v>
      </c>
      <c r="T105">
        <f t="shared" si="7"/>
        <v>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9">
        <v>40635.833333333328</v>
      </c>
      <c r="J106" s="9">
        <v>40612.486874999995</v>
      </c>
      <c r="K106" t="b">
        <v>0</v>
      </c>
      <c r="L106">
        <v>10</v>
      </c>
      <c r="M106" t="b">
        <v>1</v>
      </c>
      <c r="N106" s="6" t="s">
        <v>8266</v>
      </c>
      <c r="O106" s="5">
        <f t="shared" si="4"/>
        <v>120</v>
      </c>
      <c r="P106">
        <f t="shared" si="5"/>
        <v>60</v>
      </c>
      <c r="Q106" s="6" t="s">
        <v>8310</v>
      </c>
      <c r="R106" s="6" t="s">
        <v>8312</v>
      </c>
      <c r="S106">
        <f t="shared" si="6"/>
        <v>2011</v>
      </c>
      <c r="T106">
        <f t="shared" si="7"/>
        <v>3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9">
        <v>42503.791666666664</v>
      </c>
      <c r="J107" s="9">
        <v>42485.516435185178</v>
      </c>
      <c r="K107" t="b">
        <v>0</v>
      </c>
      <c r="L107">
        <v>60</v>
      </c>
      <c r="M107" t="b">
        <v>1</v>
      </c>
      <c r="N107" s="6" t="s">
        <v>8266</v>
      </c>
      <c r="O107" s="5">
        <f t="shared" si="4"/>
        <v>107.40909090909089</v>
      </c>
      <c r="P107">
        <f t="shared" si="5"/>
        <v>39.383333333333333</v>
      </c>
      <c r="Q107" s="6" t="s">
        <v>8310</v>
      </c>
      <c r="R107" s="6" t="s">
        <v>8312</v>
      </c>
      <c r="S107">
        <f t="shared" si="6"/>
        <v>2016</v>
      </c>
      <c r="T107">
        <f t="shared" si="7"/>
        <v>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9">
        <v>41001.568298611113</v>
      </c>
      <c r="J108" s="9">
        <v>40987.568298611113</v>
      </c>
      <c r="K108" t="b">
        <v>0</v>
      </c>
      <c r="L108">
        <v>27</v>
      </c>
      <c r="M108" t="b">
        <v>1</v>
      </c>
      <c r="N108" s="6" t="s">
        <v>8266</v>
      </c>
      <c r="O108" s="5">
        <f t="shared" si="4"/>
        <v>100.49999999999999</v>
      </c>
      <c r="P108">
        <f t="shared" si="5"/>
        <v>186.11111111111111</v>
      </c>
      <c r="Q108" s="6" t="s">
        <v>8310</v>
      </c>
      <c r="R108" s="6" t="s">
        <v>8312</v>
      </c>
      <c r="S108">
        <f t="shared" si="6"/>
        <v>2012</v>
      </c>
      <c r="T108">
        <f t="shared" si="7"/>
        <v>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9">
        <v>40657.774155092593</v>
      </c>
      <c r="J109" s="9">
        <v>40635.774155092593</v>
      </c>
      <c r="K109" t="b">
        <v>0</v>
      </c>
      <c r="L109">
        <v>69</v>
      </c>
      <c r="M109" t="b">
        <v>1</v>
      </c>
      <c r="N109" s="6" t="s">
        <v>8266</v>
      </c>
      <c r="O109" s="5">
        <f t="shared" si="4"/>
        <v>102.46666666666667</v>
      </c>
      <c r="P109">
        <f t="shared" si="5"/>
        <v>111.37681159420291</v>
      </c>
      <c r="Q109" s="6" t="s">
        <v>8310</v>
      </c>
      <c r="R109" s="6" t="s">
        <v>8312</v>
      </c>
      <c r="S109">
        <f t="shared" si="6"/>
        <v>2011</v>
      </c>
      <c r="T109">
        <f t="shared" si="7"/>
        <v>4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9">
        <v>41425.404745370368</v>
      </c>
      <c r="J110" s="9">
        <v>41365.404745370368</v>
      </c>
      <c r="K110" t="b">
        <v>0</v>
      </c>
      <c r="L110">
        <v>47</v>
      </c>
      <c r="M110" t="b">
        <v>1</v>
      </c>
      <c r="N110" s="6" t="s">
        <v>8266</v>
      </c>
      <c r="O110" s="5">
        <f t="shared" si="4"/>
        <v>246.66666666666669</v>
      </c>
      <c r="P110">
        <f t="shared" si="5"/>
        <v>78.723404255319153</v>
      </c>
      <c r="Q110" s="6" t="s">
        <v>8310</v>
      </c>
      <c r="R110" s="6" t="s">
        <v>8312</v>
      </c>
      <c r="S110">
        <f t="shared" si="6"/>
        <v>2013</v>
      </c>
      <c r="T110">
        <f t="shared" si="7"/>
        <v>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9">
        <v>40599.817476851851</v>
      </c>
      <c r="J111" s="9">
        <v>40569.817476851851</v>
      </c>
      <c r="K111" t="b">
        <v>0</v>
      </c>
      <c r="L111">
        <v>47</v>
      </c>
      <c r="M111" t="b">
        <v>1</v>
      </c>
      <c r="N111" s="6" t="s">
        <v>8266</v>
      </c>
      <c r="O111" s="5">
        <f t="shared" si="4"/>
        <v>219.49999999999997</v>
      </c>
      <c r="P111">
        <f t="shared" si="5"/>
        <v>46.702127659574465</v>
      </c>
      <c r="Q111" s="6" t="s">
        <v>8310</v>
      </c>
      <c r="R111" s="6" t="s">
        <v>8312</v>
      </c>
      <c r="S111">
        <f t="shared" si="6"/>
        <v>2011</v>
      </c>
      <c r="T111">
        <f t="shared" si="7"/>
        <v>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9">
        <v>41592.040972222218</v>
      </c>
      <c r="J112" s="9">
        <v>41557.741354166668</v>
      </c>
      <c r="K112" t="b">
        <v>0</v>
      </c>
      <c r="L112">
        <v>26</v>
      </c>
      <c r="M112" t="b">
        <v>1</v>
      </c>
      <c r="N112" s="6" t="s">
        <v>8266</v>
      </c>
      <c r="O112" s="5">
        <f t="shared" si="4"/>
        <v>130.76923076923077</v>
      </c>
      <c r="P112">
        <f t="shared" si="5"/>
        <v>65.384615384615387</v>
      </c>
      <c r="Q112" s="6" t="s">
        <v>8310</v>
      </c>
      <c r="R112" s="6" t="s">
        <v>8312</v>
      </c>
      <c r="S112">
        <f t="shared" si="6"/>
        <v>2013</v>
      </c>
      <c r="T112">
        <f t="shared" si="7"/>
        <v>10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9">
        <v>42155.124849537031</v>
      </c>
      <c r="J113" s="9">
        <v>42125.124849537031</v>
      </c>
      <c r="K113" t="b">
        <v>0</v>
      </c>
      <c r="L113">
        <v>53</v>
      </c>
      <c r="M113" t="b">
        <v>1</v>
      </c>
      <c r="N113" s="6" t="s">
        <v>8266</v>
      </c>
      <c r="O113" s="5">
        <f t="shared" si="4"/>
        <v>154.57142857142858</v>
      </c>
      <c r="P113">
        <f t="shared" si="5"/>
        <v>102.0754716981132</v>
      </c>
      <c r="Q113" s="6" t="s">
        <v>8310</v>
      </c>
      <c r="R113" s="6" t="s">
        <v>8312</v>
      </c>
      <c r="S113">
        <f t="shared" si="6"/>
        <v>2015</v>
      </c>
      <c r="T113">
        <f t="shared" si="7"/>
        <v>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9">
        <v>41741.875</v>
      </c>
      <c r="J114" s="9">
        <v>41717.834699074068</v>
      </c>
      <c r="K114" t="b">
        <v>0</v>
      </c>
      <c r="L114">
        <v>81</v>
      </c>
      <c r="M114" t="b">
        <v>1</v>
      </c>
      <c r="N114" s="6" t="s">
        <v>8266</v>
      </c>
      <c r="O114" s="5">
        <f t="shared" si="4"/>
        <v>104</v>
      </c>
      <c r="P114">
        <f t="shared" si="5"/>
        <v>64.197530864197532</v>
      </c>
      <c r="Q114" s="6" t="s">
        <v>8310</v>
      </c>
      <c r="R114" s="6" t="s">
        <v>8312</v>
      </c>
      <c r="S114">
        <f t="shared" si="6"/>
        <v>2014</v>
      </c>
      <c r="T114">
        <f t="shared" si="7"/>
        <v>3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9">
        <v>40761.416666666664</v>
      </c>
      <c r="J115" s="9">
        <v>40753.550092592588</v>
      </c>
      <c r="K115" t="b">
        <v>0</v>
      </c>
      <c r="L115">
        <v>78</v>
      </c>
      <c r="M115" t="b">
        <v>1</v>
      </c>
      <c r="N115" s="6" t="s">
        <v>8266</v>
      </c>
      <c r="O115" s="5">
        <f t="shared" si="4"/>
        <v>141</v>
      </c>
      <c r="P115">
        <f t="shared" si="5"/>
        <v>90.384615384615387</v>
      </c>
      <c r="Q115" s="6" t="s">
        <v>8310</v>
      </c>
      <c r="R115" s="6" t="s">
        <v>8312</v>
      </c>
      <c r="S115">
        <f t="shared" si="6"/>
        <v>2011</v>
      </c>
      <c r="T115">
        <f t="shared" si="7"/>
        <v>7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9">
        <v>40921.065833333334</v>
      </c>
      <c r="J116" s="9">
        <v>40861.065833333334</v>
      </c>
      <c r="K116" t="b">
        <v>0</v>
      </c>
      <c r="L116">
        <v>35</v>
      </c>
      <c r="M116" t="b">
        <v>1</v>
      </c>
      <c r="N116" s="6" t="s">
        <v>8266</v>
      </c>
      <c r="O116" s="5">
        <f t="shared" si="4"/>
        <v>103.33333333333334</v>
      </c>
      <c r="P116">
        <f t="shared" si="5"/>
        <v>88.571428571428569</v>
      </c>
      <c r="Q116" s="6" t="s">
        <v>8310</v>
      </c>
      <c r="R116" s="6" t="s">
        <v>8312</v>
      </c>
      <c r="S116">
        <f t="shared" si="6"/>
        <v>2011</v>
      </c>
      <c r="T116">
        <f t="shared" si="7"/>
        <v>11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9">
        <v>40943.530601851846</v>
      </c>
      <c r="J117" s="9">
        <v>40918.530601851846</v>
      </c>
      <c r="K117" t="b">
        <v>0</v>
      </c>
      <c r="L117">
        <v>22</v>
      </c>
      <c r="M117" t="b">
        <v>1</v>
      </c>
      <c r="N117" s="6" t="s">
        <v>8266</v>
      </c>
      <c r="O117" s="5">
        <f t="shared" si="4"/>
        <v>140.44444444444443</v>
      </c>
      <c r="P117">
        <f t="shared" si="5"/>
        <v>28.727272727272727</v>
      </c>
      <c r="Q117" s="6" t="s">
        <v>8310</v>
      </c>
      <c r="R117" s="6" t="s">
        <v>8312</v>
      </c>
      <c r="S117">
        <f t="shared" si="6"/>
        <v>2012</v>
      </c>
      <c r="T117">
        <f t="shared" si="7"/>
        <v>1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9">
        <v>40641.247164351851</v>
      </c>
      <c r="J118" s="9">
        <v>40595.288831018515</v>
      </c>
      <c r="K118" t="b">
        <v>0</v>
      </c>
      <c r="L118">
        <v>57</v>
      </c>
      <c r="M118" t="b">
        <v>1</v>
      </c>
      <c r="N118" s="6" t="s">
        <v>8266</v>
      </c>
      <c r="O118" s="5">
        <f t="shared" si="4"/>
        <v>113.65714285714286</v>
      </c>
      <c r="P118">
        <f t="shared" si="5"/>
        <v>69.78947368421052</v>
      </c>
      <c r="Q118" s="6" t="s">
        <v>8310</v>
      </c>
      <c r="R118" s="6" t="s">
        <v>8312</v>
      </c>
      <c r="S118">
        <f t="shared" si="6"/>
        <v>2011</v>
      </c>
      <c r="T118">
        <f t="shared" si="7"/>
        <v>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9">
        <v>40338.583333333328</v>
      </c>
      <c r="J119" s="9">
        <v>40248.626666666663</v>
      </c>
      <c r="K119" t="b">
        <v>0</v>
      </c>
      <c r="L119">
        <v>27</v>
      </c>
      <c r="M119" t="b">
        <v>1</v>
      </c>
      <c r="N119" s="6" t="s">
        <v>8266</v>
      </c>
      <c r="O119" s="5">
        <f t="shared" si="4"/>
        <v>100.49377777777779</v>
      </c>
      <c r="P119">
        <f t="shared" si="5"/>
        <v>167.48962962962963</v>
      </c>
      <c r="Q119" s="6" t="s">
        <v>8310</v>
      </c>
      <c r="R119" s="6" t="s">
        <v>8312</v>
      </c>
      <c r="S119">
        <f t="shared" si="6"/>
        <v>2010</v>
      </c>
      <c r="T119">
        <f t="shared" si="7"/>
        <v>3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9">
        <v>40752.845324074071</v>
      </c>
      <c r="J120" s="9">
        <v>40722.845324074071</v>
      </c>
      <c r="K120" t="b">
        <v>0</v>
      </c>
      <c r="L120">
        <v>39</v>
      </c>
      <c r="M120" t="b">
        <v>1</v>
      </c>
      <c r="N120" s="6" t="s">
        <v>8266</v>
      </c>
      <c r="O120" s="5">
        <f t="shared" si="4"/>
        <v>113.03159999999998</v>
      </c>
      <c r="P120">
        <f t="shared" si="5"/>
        <v>144.91230769230768</v>
      </c>
      <c r="Q120" s="6" t="s">
        <v>8310</v>
      </c>
      <c r="R120" s="6" t="s">
        <v>8312</v>
      </c>
      <c r="S120">
        <f t="shared" si="6"/>
        <v>2011</v>
      </c>
      <c r="T120">
        <f t="shared" si="7"/>
        <v>6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9">
        <v>40768.75</v>
      </c>
      <c r="J121" s="9">
        <v>40738.860949074071</v>
      </c>
      <c r="K121" t="b">
        <v>0</v>
      </c>
      <c r="L121">
        <v>37</v>
      </c>
      <c r="M121" t="b">
        <v>1</v>
      </c>
      <c r="N121" s="6" t="s">
        <v>8266</v>
      </c>
      <c r="O121" s="5">
        <f t="shared" si="4"/>
        <v>104.55692307692308</v>
      </c>
      <c r="P121">
        <f t="shared" si="5"/>
        <v>91.840540540540545</v>
      </c>
      <c r="Q121" s="6" t="s">
        <v>8310</v>
      </c>
      <c r="R121" s="6" t="s">
        <v>8312</v>
      </c>
      <c r="S121">
        <f t="shared" si="6"/>
        <v>2011</v>
      </c>
      <c r="T121">
        <f t="shared" si="7"/>
        <v>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9">
        <v>42645.841516203705</v>
      </c>
      <c r="J122" s="9">
        <v>42615.841516203705</v>
      </c>
      <c r="K122" t="b">
        <v>0</v>
      </c>
      <c r="L122">
        <v>1</v>
      </c>
      <c r="M122" t="b">
        <v>0</v>
      </c>
      <c r="N122" s="6" t="s">
        <v>8267</v>
      </c>
      <c r="O122" s="5">
        <f t="shared" si="4"/>
        <v>1.4285714285714287E-2</v>
      </c>
      <c r="P122">
        <f t="shared" si="5"/>
        <v>10</v>
      </c>
      <c r="Q122" s="6" t="s">
        <v>8310</v>
      </c>
      <c r="R122" s="6" t="s">
        <v>8313</v>
      </c>
      <c r="S122">
        <f t="shared" si="6"/>
        <v>2016</v>
      </c>
      <c r="T122">
        <f t="shared" si="7"/>
        <v>9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9">
        <v>42112.219444444439</v>
      </c>
      <c r="J123" s="9">
        <v>42096.496643518512</v>
      </c>
      <c r="K123" t="b">
        <v>0</v>
      </c>
      <c r="L123">
        <v>1</v>
      </c>
      <c r="M123" t="b">
        <v>0</v>
      </c>
      <c r="N123" s="6" t="s">
        <v>8267</v>
      </c>
      <c r="O123" s="5">
        <f t="shared" si="4"/>
        <v>3.3333333333333333E-2</v>
      </c>
      <c r="P123">
        <f t="shared" si="5"/>
        <v>1</v>
      </c>
      <c r="Q123" s="6" t="s">
        <v>8310</v>
      </c>
      <c r="R123" s="6" t="s">
        <v>8313</v>
      </c>
      <c r="S123">
        <f t="shared" si="6"/>
        <v>2015</v>
      </c>
      <c r="T123">
        <f t="shared" si="7"/>
        <v>4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9">
        <v>42653.223460648143</v>
      </c>
      <c r="J124" s="9">
        <v>42593.223460648143</v>
      </c>
      <c r="K124" t="b">
        <v>0</v>
      </c>
      <c r="L124">
        <v>0</v>
      </c>
      <c r="M124" t="b">
        <v>0</v>
      </c>
      <c r="N124" s="6" t="s">
        <v>8267</v>
      </c>
      <c r="O124" s="5">
        <f t="shared" si="4"/>
        <v>0</v>
      </c>
      <c r="P124" t="e">
        <f t="shared" si="5"/>
        <v>#DIV/0!</v>
      </c>
      <c r="Q124" s="6" t="s">
        <v>8310</v>
      </c>
      <c r="R124" s="6" t="s">
        <v>8313</v>
      </c>
      <c r="S124">
        <f t="shared" si="6"/>
        <v>2016</v>
      </c>
      <c r="T124">
        <f t="shared" si="7"/>
        <v>8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9">
        <v>41940.708333333328</v>
      </c>
      <c r="J125" s="9">
        <v>41904.573657407404</v>
      </c>
      <c r="K125" t="b">
        <v>0</v>
      </c>
      <c r="L125">
        <v>6</v>
      </c>
      <c r="M125" t="b">
        <v>0</v>
      </c>
      <c r="N125" s="6" t="s">
        <v>8267</v>
      </c>
      <c r="O125" s="5">
        <f t="shared" si="4"/>
        <v>0.27454545454545454</v>
      </c>
      <c r="P125">
        <f t="shared" si="5"/>
        <v>25.166666666666668</v>
      </c>
      <c r="Q125" s="6" t="s">
        <v>8310</v>
      </c>
      <c r="R125" s="6" t="s">
        <v>8313</v>
      </c>
      <c r="S125">
        <f t="shared" si="6"/>
        <v>2014</v>
      </c>
      <c r="T125">
        <f t="shared" si="7"/>
        <v>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9">
        <v>42139.720393518517</v>
      </c>
      <c r="J126" s="9">
        <v>42114.720393518517</v>
      </c>
      <c r="K126" t="b">
        <v>0</v>
      </c>
      <c r="L126">
        <v>0</v>
      </c>
      <c r="M126" t="b">
        <v>0</v>
      </c>
      <c r="N126" s="6" t="s">
        <v>8267</v>
      </c>
      <c r="O126" s="5">
        <f t="shared" si="4"/>
        <v>0</v>
      </c>
      <c r="P126" t="e">
        <f t="shared" si="5"/>
        <v>#DIV/0!</v>
      </c>
      <c r="Q126" s="6" t="s">
        <v>8310</v>
      </c>
      <c r="R126" s="6" t="s">
        <v>8313</v>
      </c>
      <c r="S126">
        <f t="shared" si="6"/>
        <v>2015</v>
      </c>
      <c r="T126">
        <f t="shared" si="7"/>
        <v>4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9">
        <v>42769.78564814815</v>
      </c>
      <c r="J127" s="9">
        <v>42709.78564814815</v>
      </c>
      <c r="K127" t="b">
        <v>0</v>
      </c>
      <c r="L127">
        <v>6</v>
      </c>
      <c r="M127" t="b">
        <v>0</v>
      </c>
      <c r="N127" s="6" t="s">
        <v>8267</v>
      </c>
      <c r="O127" s="5">
        <f t="shared" si="4"/>
        <v>14.000000000000002</v>
      </c>
      <c r="P127">
        <f t="shared" si="5"/>
        <v>11.666666666666666</v>
      </c>
      <c r="Q127" s="6" t="s">
        <v>8310</v>
      </c>
      <c r="R127" s="6" t="s">
        <v>8313</v>
      </c>
      <c r="S127">
        <f t="shared" si="6"/>
        <v>2016</v>
      </c>
      <c r="T127">
        <f t="shared" si="7"/>
        <v>12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9">
        <v>42165.874999999993</v>
      </c>
      <c r="J128" s="9">
        <v>42135.381215277775</v>
      </c>
      <c r="K128" t="b">
        <v>0</v>
      </c>
      <c r="L128">
        <v>13</v>
      </c>
      <c r="M128" t="b">
        <v>0</v>
      </c>
      <c r="N128" s="6" t="s">
        <v>8267</v>
      </c>
      <c r="O128" s="5">
        <f t="shared" si="4"/>
        <v>5.548</v>
      </c>
      <c r="P128">
        <f t="shared" si="5"/>
        <v>106.69230769230769</v>
      </c>
      <c r="Q128" s="6" t="s">
        <v>8310</v>
      </c>
      <c r="R128" s="6" t="s">
        <v>8313</v>
      </c>
      <c r="S128">
        <f t="shared" si="6"/>
        <v>2015</v>
      </c>
      <c r="T128">
        <f t="shared" si="7"/>
        <v>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9">
        <v>42097.37431712963</v>
      </c>
      <c r="J129" s="9">
        <v>42067.415983796294</v>
      </c>
      <c r="K129" t="b">
        <v>0</v>
      </c>
      <c r="L129">
        <v>4</v>
      </c>
      <c r="M129" t="b">
        <v>0</v>
      </c>
      <c r="N129" s="6" t="s">
        <v>8267</v>
      </c>
      <c r="O129" s="5">
        <f t="shared" si="4"/>
        <v>2.375</v>
      </c>
      <c r="P129">
        <f t="shared" si="5"/>
        <v>47.5</v>
      </c>
      <c r="Q129" s="6" t="s">
        <v>8310</v>
      </c>
      <c r="R129" s="6" t="s">
        <v>8313</v>
      </c>
      <c r="S129">
        <f t="shared" si="6"/>
        <v>2015</v>
      </c>
      <c r="T129">
        <f t="shared" si="7"/>
        <v>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9">
        <v>42663.019594907404</v>
      </c>
      <c r="J130" s="9">
        <v>42628.019594907404</v>
      </c>
      <c r="K130" t="b">
        <v>0</v>
      </c>
      <c r="L130">
        <v>6</v>
      </c>
      <c r="M130" t="b">
        <v>0</v>
      </c>
      <c r="N130" s="6" t="s">
        <v>8267</v>
      </c>
      <c r="O130" s="5">
        <f t="shared" ref="O130:O193" si="8">E130/D130*100</f>
        <v>1.867</v>
      </c>
      <c r="P130">
        <f t="shared" ref="P130:P193" si="9">E130/L130</f>
        <v>311.16666666666669</v>
      </c>
      <c r="Q130" s="6" t="s">
        <v>8310</v>
      </c>
      <c r="R130" s="6" t="s">
        <v>8313</v>
      </c>
      <c r="S130">
        <f t="shared" si="6"/>
        <v>2016</v>
      </c>
      <c r="T130">
        <f t="shared" si="7"/>
        <v>9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9">
        <v>41942.728969907403</v>
      </c>
      <c r="J131" s="9">
        <v>41882.728969907403</v>
      </c>
      <c r="K131" t="b">
        <v>0</v>
      </c>
      <c r="L131">
        <v>0</v>
      </c>
      <c r="M131" t="b">
        <v>0</v>
      </c>
      <c r="N131" s="6" t="s">
        <v>8267</v>
      </c>
      <c r="O131" s="5">
        <f t="shared" si="8"/>
        <v>0</v>
      </c>
      <c r="P131" t="e">
        <f t="shared" si="9"/>
        <v>#DIV/0!</v>
      </c>
      <c r="Q131" s="6" t="s">
        <v>8310</v>
      </c>
      <c r="R131" s="6" t="s">
        <v>8313</v>
      </c>
      <c r="S131">
        <f t="shared" ref="S131:S194" si="10">YEAR(J131)</f>
        <v>2014</v>
      </c>
      <c r="T131">
        <f t="shared" ref="T131:T194" si="11">MONTH(J131)</f>
        <v>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9">
        <v>41806.636111111111</v>
      </c>
      <c r="J132" s="9">
        <v>41778.707083333327</v>
      </c>
      <c r="K132" t="b">
        <v>0</v>
      </c>
      <c r="L132">
        <v>0</v>
      </c>
      <c r="M132" t="b">
        <v>0</v>
      </c>
      <c r="N132" s="6" t="s">
        <v>8267</v>
      </c>
      <c r="O132" s="5">
        <f t="shared" si="8"/>
        <v>0</v>
      </c>
      <c r="P132" t="e">
        <f t="shared" si="9"/>
        <v>#DIV/0!</v>
      </c>
      <c r="Q132" s="6" t="s">
        <v>8310</v>
      </c>
      <c r="R132" s="6" t="s">
        <v>8313</v>
      </c>
      <c r="S132">
        <f t="shared" si="10"/>
        <v>2014</v>
      </c>
      <c r="T132">
        <f t="shared" si="11"/>
        <v>5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9">
        <v>42556.791666666664</v>
      </c>
      <c r="J133" s="9">
        <v>42541.629178240742</v>
      </c>
      <c r="K133" t="b">
        <v>0</v>
      </c>
      <c r="L133">
        <v>0</v>
      </c>
      <c r="M133" t="b">
        <v>0</v>
      </c>
      <c r="N133" s="6" t="s">
        <v>8267</v>
      </c>
      <c r="O133" s="5">
        <f t="shared" si="8"/>
        <v>0</v>
      </c>
      <c r="P133" t="e">
        <f t="shared" si="9"/>
        <v>#DIV/0!</v>
      </c>
      <c r="Q133" s="6" t="s">
        <v>8310</v>
      </c>
      <c r="R133" s="6" t="s">
        <v>8313</v>
      </c>
      <c r="S133">
        <f t="shared" si="10"/>
        <v>2016</v>
      </c>
      <c r="T133">
        <f t="shared" si="11"/>
        <v>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9">
        <v>41950.645914351851</v>
      </c>
      <c r="J134" s="9">
        <v>41905.60424768518</v>
      </c>
      <c r="K134" t="b">
        <v>0</v>
      </c>
      <c r="L134">
        <v>81</v>
      </c>
      <c r="M134" t="b">
        <v>0</v>
      </c>
      <c r="N134" s="6" t="s">
        <v>8267</v>
      </c>
      <c r="O134" s="5">
        <f t="shared" si="8"/>
        <v>9.5687499999999996</v>
      </c>
      <c r="P134">
        <f t="shared" si="9"/>
        <v>94.506172839506178</v>
      </c>
      <c r="Q134" s="6" t="s">
        <v>8310</v>
      </c>
      <c r="R134" s="6" t="s">
        <v>8313</v>
      </c>
      <c r="S134">
        <f t="shared" si="10"/>
        <v>2014</v>
      </c>
      <c r="T134">
        <f t="shared" si="11"/>
        <v>9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9">
        <v>42521.521527777775</v>
      </c>
      <c r="J135" s="9">
        <v>42491.599351851844</v>
      </c>
      <c r="K135" t="b">
        <v>0</v>
      </c>
      <c r="L135">
        <v>0</v>
      </c>
      <c r="M135" t="b">
        <v>0</v>
      </c>
      <c r="N135" s="6" t="s">
        <v>8267</v>
      </c>
      <c r="O135" s="5">
        <f t="shared" si="8"/>
        <v>0</v>
      </c>
      <c r="P135" t="e">
        <f t="shared" si="9"/>
        <v>#DIV/0!</v>
      </c>
      <c r="Q135" s="6" t="s">
        <v>8310</v>
      </c>
      <c r="R135" s="6" t="s">
        <v>8313</v>
      </c>
      <c r="S135">
        <f t="shared" si="10"/>
        <v>2016</v>
      </c>
      <c r="T135">
        <f t="shared" si="11"/>
        <v>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9">
        <v>42251.499999999993</v>
      </c>
      <c r="J136" s="9">
        <v>42221.701597222222</v>
      </c>
      <c r="K136" t="b">
        <v>0</v>
      </c>
      <c r="L136">
        <v>0</v>
      </c>
      <c r="M136" t="b">
        <v>0</v>
      </c>
      <c r="N136" s="6" t="s">
        <v>8267</v>
      </c>
      <c r="O136" s="5">
        <f t="shared" si="8"/>
        <v>0</v>
      </c>
      <c r="P136" t="e">
        <f t="shared" si="9"/>
        <v>#DIV/0!</v>
      </c>
      <c r="Q136" s="6" t="s">
        <v>8310</v>
      </c>
      <c r="R136" s="6" t="s">
        <v>8313</v>
      </c>
      <c r="S136">
        <f t="shared" si="10"/>
        <v>2015</v>
      </c>
      <c r="T136">
        <f t="shared" si="11"/>
        <v>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9">
        <v>41821.583333333328</v>
      </c>
      <c r="J137" s="9">
        <v>41788.173576388886</v>
      </c>
      <c r="K137" t="b">
        <v>0</v>
      </c>
      <c r="L137">
        <v>5</v>
      </c>
      <c r="M137" t="b">
        <v>0</v>
      </c>
      <c r="N137" s="6" t="s">
        <v>8267</v>
      </c>
      <c r="O137" s="5">
        <f t="shared" si="8"/>
        <v>13.433333333333334</v>
      </c>
      <c r="P137">
        <f t="shared" si="9"/>
        <v>80.599999999999994</v>
      </c>
      <c r="Q137" s="6" t="s">
        <v>8310</v>
      </c>
      <c r="R137" s="6" t="s">
        <v>8313</v>
      </c>
      <c r="S137">
        <f t="shared" si="10"/>
        <v>2014</v>
      </c>
      <c r="T137">
        <f t="shared" si="11"/>
        <v>5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9">
        <v>42140.219444444439</v>
      </c>
      <c r="J138" s="9">
        <v>42096.201782407406</v>
      </c>
      <c r="K138" t="b">
        <v>0</v>
      </c>
      <c r="L138">
        <v>0</v>
      </c>
      <c r="M138" t="b">
        <v>0</v>
      </c>
      <c r="N138" s="6" t="s">
        <v>8267</v>
      </c>
      <c r="O138" s="5">
        <f t="shared" si="8"/>
        <v>0</v>
      </c>
      <c r="P138" t="e">
        <f t="shared" si="9"/>
        <v>#DIV/0!</v>
      </c>
      <c r="Q138" s="6" t="s">
        <v>8310</v>
      </c>
      <c r="R138" s="6" t="s">
        <v>8313</v>
      </c>
      <c r="S138">
        <f t="shared" si="10"/>
        <v>2015</v>
      </c>
      <c r="T138">
        <f t="shared" si="11"/>
        <v>4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9">
        <v>42289.365659722222</v>
      </c>
      <c r="J139" s="9">
        <v>42239.365659722222</v>
      </c>
      <c r="K139" t="b">
        <v>0</v>
      </c>
      <c r="L139">
        <v>0</v>
      </c>
      <c r="M139" t="b">
        <v>0</v>
      </c>
      <c r="N139" s="6" t="s">
        <v>8267</v>
      </c>
      <c r="O139" s="5">
        <f t="shared" si="8"/>
        <v>0</v>
      </c>
      <c r="P139" t="e">
        <f t="shared" si="9"/>
        <v>#DIV/0!</v>
      </c>
      <c r="Q139" s="6" t="s">
        <v>8310</v>
      </c>
      <c r="R139" s="6" t="s">
        <v>8313</v>
      </c>
      <c r="S139">
        <f t="shared" si="10"/>
        <v>2015</v>
      </c>
      <c r="T139">
        <f t="shared" si="11"/>
        <v>8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9">
        <v>42216.999305555553</v>
      </c>
      <c r="J140" s="9">
        <v>42186.049085648141</v>
      </c>
      <c r="K140" t="b">
        <v>0</v>
      </c>
      <c r="L140">
        <v>58</v>
      </c>
      <c r="M140" t="b">
        <v>0</v>
      </c>
      <c r="N140" s="6" t="s">
        <v>8267</v>
      </c>
      <c r="O140" s="5">
        <f t="shared" si="8"/>
        <v>3.1413333333333333</v>
      </c>
      <c r="P140">
        <f t="shared" si="9"/>
        <v>81.241379310344826</v>
      </c>
      <c r="Q140" s="6" t="s">
        <v>8310</v>
      </c>
      <c r="R140" s="6" t="s">
        <v>8313</v>
      </c>
      <c r="S140">
        <f t="shared" si="10"/>
        <v>2015</v>
      </c>
      <c r="T140">
        <f t="shared" si="11"/>
        <v>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9">
        <v>42197.712638888886</v>
      </c>
      <c r="J141" s="9">
        <v>42187.712638888886</v>
      </c>
      <c r="K141" t="b">
        <v>0</v>
      </c>
      <c r="L141">
        <v>1</v>
      </c>
      <c r="M141" t="b">
        <v>0</v>
      </c>
      <c r="N141" s="6" t="s">
        <v>8267</v>
      </c>
      <c r="O141" s="5">
        <f t="shared" si="8"/>
        <v>100</v>
      </c>
      <c r="P141">
        <f t="shared" si="9"/>
        <v>500</v>
      </c>
      <c r="Q141" s="6" t="s">
        <v>8310</v>
      </c>
      <c r="R141" s="6" t="s">
        <v>8313</v>
      </c>
      <c r="S141">
        <f t="shared" si="10"/>
        <v>2015</v>
      </c>
      <c r="T141">
        <f t="shared" si="11"/>
        <v>7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9">
        <v>42082.948287037034</v>
      </c>
      <c r="J142" s="9">
        <v>42052.989953703705</v>
      </c>
      <c r="K142" t="b">
        <v>0</v>
      </c>
      <c r="L142">
        <v>0</v>
      </c>
      <c r="M142" t="b">
        <v>0</v>
      </c>
      <c r="N142" s="6" t="s">
        <v>8267</v>
      </c>
      <c r="O142" s="5">
        <f t="shared" si="8"/>
        <v>0</v>
      </c>
      <c r="P142" t="e">
        <f t="shared" si="9"/>
        <v>#DIV/0!</v>
      </c>
      <c r="Q142" s="6" t="s">
        <v>8310</v>
      </c>
      <c r="R142" s="6" t="s">
        <v>8313</v>
      </c>
      <c r="S142">
        <f t="shared" si="10"/>
        <v>2015</v>
      </c>
      <c r="T142">
        <f t="shared" si="11"/>
        <v>2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9">
        <v>42154.944710648146</v>
      </c>
      <c r="J143" s="9">
        <v>42109.944710648146</v>
      </c>
      <c r="K143" t="b">
        <v>0</v>
      </c>
      <c r="L143">
        <v>28</v>
      </c>
      <c r="M143" t="b">
        <v>0</v>
      </c>
      <c r="N143" s="6" t="s">
        <v>8267</v>
      </c>
      <c r="O143" s="5">
        <f t="shared" si="8"/>
        <v>10.775</v>
      </c>
      <c r="P143">
        <f t="shared" si="9"/>
        <v>46.178571428571431</v>
      </c>
      <c r="Q143" s="6" t="s">
        <v>8310</v>
      </c>
      <c r="R143" s="6" t="s">
        <v>8313</v>
      </c>
      <c r="S143">
        <f t="shared" si="10"/>
        <v>2015</v>
      </c>
      <c r="T143">
        <f t="shared" si="11"/>
        <v>4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9">
        <v>41959.726597222216</v>
      </c>
      <c r="J144" s="9">
        <v>41938.684930555552</v>
      </c>
      <c r="K144" t="b">
        <v>0</v>
      </c>
      <c r="L144">
        <v>1</v>
      </c>
      <c r="M144" t="b">
        <v>0</v>
      </c>
      <c r="N144" s="6" t="s">
        <v>8267</v>
      </c>
      <c r="O144" s="5">
        <f t="shared" si="8"/>
        <v>0.33333333333333337</v>
      </c>
      <c r="P144">
        <f t="shared" si="9"/>
        <v>10</v>
      </c>
      <c r="Q144" s="6" t="s">
        <v>8310</v>
      </c>
      <c r="R144" s="6" t="s">
        <v>8313</v>
      </c>
      <c r="S144">
        <f t="shared" si="10"/>
        <v>2014</v>
      </c>
      <c r="T144">
        <f t="shared" si="11"/>
        <v>10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9">
        <v>42616.038194444445</v>
      </c>
      <c r="J145" s="9">
        <v>42558.855810185189</v>
      </c>
      <c r="K145" t="b">
        <v>0</v>
      </c>
      <c r="L145">
        <v>0</v>
      </c>
      <c r="M145" t="b">
        <v>0</v>
      </c>
      <c r="N145" s="6" t="s">
        <v>8267</v>
      </c>
      <c r="O145" s="5">
        <f t="shared" si="8"/>
        <v>0</v>
      </c>
      <c r="P145" t="e">
        <f t="shared" si="9"/>
        <v>#DIV/0!</v>
      </c>
      <c r="Q145" s="6" t="s">
        <v>8310</v>
      </c>
      <c r="R145" s="6" t="s">
        <v>8313</v>
      </c>
      <c r="S145">
        <f t="shared" si="10"/>
        <v>2016</v>
      </c>
      <c r="T145">
        <f t="shared" si="11"/>
        <v>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9">
        <v>42107.512407407405</v>
      </c>
      <c r="J146" s="9">
        <v>42047.554074074076</v>
      </c>
      <c r="K146" t="b">
        <v>0</v>
      </c>
      <c r="L146">
        <v>37</v>
      </c>
      <c r="M146" t="b">
        <v>0</v>
      </c>
      <c r="N146" s="6" t="s">
        <v>8267</v>
      </c>
      <c r="O146" s="5">
        <f t="shared" si="8"/>
        <v>27.6</v>
      </c>
      <c r="P146">
        <f t="shared" si="9"/>
        <v>55.945945945945944</v>
      </c>
      <c r="Q146" s="6" t="s">
        <v>8310</v>
      </c>
      <c r="R146" s="6" t="s">
        <v>8313</v>
      </c>
      <c r="S146">
        <f t="shared" si="10"/>
        <v>2015</v>
      </c>
      <c r="T146">
        <f t="shared" si="11"/>
        <v>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9">
        <v>42227.333935185183</v>
      </c>
      <c r="J147" s="9">
        <v>42200.333935185183</v>
      </c>
      <c r="K147" t="b">
        <v>0</v>
      </c>
      <c r="L147">
        <v>9</v>
      </c>
      <c r="M147" t="b">
        <v>0</v>
      </c>
      <c r="N147" s="6" t="s">
        <v>8267</v>
      </c>
      <c r="O147" s="5">
        <f t="shared" si="8"/>
        <v>7.5111111111111111</v>
      </c>
      <c r="P147">
        <f t="shared" si="9"/>
        <v>37.555555555555557</v>
      </c>
      <c r="Q147" s="6" t="s">
        <v>8310</v>
      </c>
      <c r="R147" s="6" t="s">
        <v>8313</v>
      </c>
      <c r="S147">
        <f t="shared" si="10"/>
        <v>2015</v>
      </c>
      <c r="T147">
        <f t="shared" si="11"/>
        <v>7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9">
        <v>42752.807847222219</v>
      </c>
      <c r="J148" s="9">
        <v>42692.807847222219</v>
      </c>
      <c r="K148" t="b">
        <v>0</v>
      </c>
      <c r="L148">
        <v>3</v>
      </c>
      <c r="M148" t="b">
        <v>0</v>
      </c>
      <c r="N148" s="6" t="s">
        <v>8267</v>
      </c>
      <c r="O148" s="5">
        <f t="shared" si="8"/>
        <v>0.57499999999999996</v>
      </c>
      <c r="P148">
        <f t="shared" si="9"/>
        <v>38.333333333333336</v>
      </c>
      <c r="Q148" s="6" t="s">
        <v>8310</v>
      </c>
      <c r="R148" s="6" t="s">
        <v>8313</v>
      </c>
      <c r="S148">
        <f t="shared" si="10"/>
        <v>2016</v>
      </c>
      <c r="T148">
        <f t="shared" si="11"/>
        <v>11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9">
        <v>42012.554166666661</v>
      </c>
      <c r="J149" s="9">
        <v>41969.559490740743</v>
      </c>
      <c r="K149" t="b">
        <v>0</v>
      </c>
      <c r="L149">
        <v>0</v>
      </c>
      <c r="M149" t="b">
        <v>0</v>
      </c>
      <c r="N149" s="6" t="s">
        <v>8267</v>
      </c>
      <c r="O149" s="5">
        <f t="shared" si="8"/>
        <v>0</v>
      </c>
      <c r="P149" t="e">
        <f t="shared" si="9"/>
        <v>#DIV/0!</v>
      </c>
      <c r="Q149" s="6" t="s">
        <v>8310</v>
      </c>
      <c r="R149" s="6" t="s">
        <v>8313</v>
      </c>
      <c r="S149">
        <f t="shared" si="10"/>
        <v>2014</v>
      </c>
      <c r="T149">
        <f t="shared" si="11"/>
        <v>11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9">
        <v>42427.073333333326</v>
      </c>
      <c r="J150" s="9">
        <v>42397.073333333326</v>
      </c>
      <c r="K150" t="b">
        <v>0</v>
      </c>
      <c r="L150">
        <v>2</v>
      </c>
      <c r="M150" t="b">
        <v>0</v>
      </c>
      <c r="N150" s="6" t="s">
        <v>8267</v>
      </c>
      <c r="O150" s="5">
        <f t="shared" si="8"/>
        <v>0.08</v>
      </c>
      <c r="P150">
        <f t="shared" si="9"/>
        <v>20</v>
      </c>
      <c r="Q150" s="6" t="s">
        <v>8310</v>
      </c>
      <c r="R150" s="6" t="s">
        <v>8313</v>
      </c>
      <c r="S150">
        <f t="shared" si="10"/>
        <v>2016</v>
      </c>
      <c r="T150">
        <f t="shared" si="11"/>
        <v>1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9">
        <v>41998.124999999993</v>
      </c>
      <c r="J151" s="9">
        <v>41967.963773148142</v>
      </c>
      <c r="K151" t="b">
        <v>0</v>
      </c>
      <c r="L151">
        <v>6</v>
      </c>
      <c r="M151" t="b">
        <v>0</v>
      </c>
      <c r="N151" s="6" t="s">
        <v>8267</v>
      </c>
      <c r="O151" s="5">
        <f t="shared" si="8"/>
        <v>0.91999999999999993</v>
      </c>
      <c r="P151">
        <f t="shared" si="9"/>
        <v>15.333333333333334</v>
      </c>
      <c r="Q151" s="6" t="s">
        <v>8310</v>
      </c>
      <c r="R151" s="6" t="s">
        <v>8313</v>
      </c>
      <c r="S151">
        <f t="shared" si="10"/>
        <v>2014</v>
      </c>
      <c r="T151">
        <f t="shared" si="11"/>
        <v>11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9">
        <v>42149.95349537037</v>
      </c>
      <c r="J152" s="9">
        <v>42089.95349537037</v>
      </c>
      <c r="K152" t="b">
        <v>0</v>
      </c>
      <c r="L152">
        <v>67</v>
      </c>
      <c r="M152" t="b">
        <v>0</v>
      </c>
      <c r="N152" s="6" t="s">
        <v>8267</v>
      </c>
      <c r="O152" s="5">
        <f t="shared" si="8"/>
        <v>23.163076923076922</v>
      </c>
      <c r="P152">
        <f t="shared" si="9"/>
        <v>449.43283582089555</v>
      </c>
      <c r="Q152" s="6" t="s">
        <v>8310</v>
      </c>
      <c r="R152" s="6" t="s">
        <v>8313</v>
      </c>
      <c r="S152">
        <f t="shared" si="10"/>
        <v>2015</v>
      </c>
      <c r="T152">
        <f t="shared" si="11"/>
        <v>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9">
        <v>42173.342488425922</v>
      </c>
      <c r="J153" s="9">
        <v>42113.342488425922</v>
      </c>
      <c r="K153" t="b">
        <v>0</v>
      </c>
      <c r="L153">
        <v>5</v>
      </c>
      <c r="M153" t="b">
        <v>0</v>
      </c>
      <c r="N153" s="6" t="s">
        <v>8267</v>
      </c>
      <c r="O153" s="5">
        <f t="shared" si="8"/>
        <v>5.5999999999999994E-2</v>
      </c>
      <c r="P153">
        <f t="shared" si="9"/>
        <v>28</v>
      </c>
      <c r="Q153" s="6" t="s">
        <v>8310</v>
      </c>
      <c r="R153" s="6" t="s">
        <v>8313</v>
      </c>
      <c r="S153">
        <f t="shared" si="10"/>
        <v>2015</v>
      </c>
      <c r="T153">
        <f t="shared" si="11"/>
        <v>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9">
        <v>41904.869212962964</v>
      </c>
      <c r="J154" s="9">
        <v>41874.869212962964</v>
      </c>
      <c r="K154" t="b">
        <v>0</v>
      </c>
      <c r="L154">
        <v>2</v>
      </c>
      <c r="M154" t="b">
        <v>0</v>
      </c>
      <c r="N154" s="6" t="s">
        <v>8267</v>
      </c>
      <c r="O154" s="5">
        <f t="shared" si="8"/>
        <v>7.8947368421052634E-3</v>
      </c>
      <c r="P154">
        <f t="shared" si="9"/>
        <v>15</v>
      </c>
      <c r="Q154" s="6" t="s">
        <v>8310</v>
      </c>
      <c r="R154" s="6" t="s">
        <v>8313</v>
      </c>
      <c r="S154">
        <f t="shared" si="10"/>
        <v>2014</v>
      </c>
      <c r="T154">
        <f t="shared" si="11"/>
        <v>8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9">
        <v>41975.419490740744</v>
      </c>
      <c r="J155" s="9">
        <v>41933.377824074072</v>
      </c>
      <c r="K155" t="b">
        <v>0</v>
      </c>
      <c r="L155">
        <v>10</v>
      </c>
      <c r="M155" t="b">
        <v>0</v>
      </c>
      <c r="N155" s="6" t="s">
        <v>8267</v>
      </c>
      <c r="O155" s="5">
        <f t="shared" si="8"/>
        <v>0.71799999999999997</v>
      </c>
      <c r="P155">
        <f t="shared" si="9"/>
        <v>35.9</v>
      </c>
      <c r="Q155" s="6" t="s">
        <v>8310</v>
      </c>
      <c r="R155" s="6" t="s">
        <v>8313</v>
      </c>
      <c r="S155">
        <f t="shared" si="10"/>
        <v>2014</v>
      </c>
      <c r="T155">
        <f t="shared" si="11"/>
        <v>10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9">
        <v>42158.339062499996</v>
      </c>
      <c r="J156" s="9">
        <v>42115.339062499996</v>
      </c>
      <c r="K156" t="b">
        <v>0</v>
      </c>
      <c r="L156">
        <v>3</v>
      </c>
      <c r="M156" t="b">
        <v>0</v>
      </c>
      <c r="N156" s="6" t="s">
        <v>8267</v>
      </c>
      <c r="O156" s="5">
        <f t="shared" si="8"/>
        <v>2.666666666666667</v>
      </c>
      <c r="P156">
        <f t="shared" si="9"/>
        <v>13.333333333333334</v>
      </c>
      <c r="Q156" s="6" t="s">
        <v>8310</v>
      </c>
      <c r="R156" s="6" t="s">
        <v>8313</v>
      </c>
      <c r="S156">
        <f t="shared" si="10"/>
        <v>2015</v>
      </c>
      <c r="T156">
        <f t="shared" si="11"/>
        <v>4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9">
        <v>42208.351099537038</v>
      </c>
      <c r="J157" s="9">
        <v>42168.351099537038</v>
      </c>
      <c r="K157" t="b">
        <v>0</v>
      </c>
      <c r="L157">
        <v>4</v>
      </c>
      <c r="M157" t="b">
        <v>0</v>
      </c>
      <c r="N157" s="6" t="s">
        <v>8267</v>
      </c>
      <c r="O157" s="5">
        <f t="shared" si="8"/>
        <v>6.0000000000000001E-3</v>
      </c>
      <c r="P157">
        <f t="shared" si="9"/>
        <v>20.25</v>
      </c>
      <c r="Q157" s="6" t="s">
        <v>8310</v>
      </c>
      <c r="R157" s="6" t="s">
        <v>8313</v>
      </c>
      <c r="S157">
        <f t="shared" si="10"/>
        <v>2015</v>
      </c>
      <c r="T157">
        <f t="shared" si="11"/>
        <v>6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9">
        <v>41853.916620370372</v>
      </c>
      <c r="J158" s="9">
        <v>41793.916620370372</v>
      </c>
      <c r="K158" t="b">
        <v>0</v>
      </c>
      <c r="L158">
        <v>15</v>
      </c>
      <c r="M158" t="b">
        <v>0</v>
      </c>
      <c r="N158" s="6" t="s">
        <v>8267</v>
      </c>
      <c r="O158" s="5">
        <f t="shared" si="8"/>
        <v>5.0999999999999996</v>
      </c>
      <c r="P158">
        <f t="shared" si="9"/>
        <v>119</v>
      </c>
      <c r="Q158" s="6" t="s">
        <v>8310</v>
      </c>
      <c r="R158" s="6" t="s">
        <v>8313</v>
      </c>
      <c r="S158">
        <f t="shared" si="10"/>
        <v>2014</v>
      </c>
      <c r="T158">
        <f t="shared" si="11"/>
        <v>6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9">
        <v>42426.703379629624</v>
      </c>
      <c r="J159" s="9">
        <v>42396.703379629624</v>
      </c>
      <c r="K159" t="b">
        <v>0</v>
      </c>
      <c r="L159">
        <v>2</v>
      </c>
      <c r="M159" t="b">
        <v>0</v>
      </c>
      <c r="N159" s="6" t="s">
        <v>8267</v>
      </c>
      <c r="O159" s="5">
        <f t="shared" si="8"/>
        <v>0.26711185308848079</v>
      </c>
      <c r="P159">
        <f t="shared" si="9"/>
        <v>4</v>
      </c>
      <c r="Q159" s="6" t="s">
        <v>8310</v>
      </c>
      <c r="R159" s="6" t="s">
        <v>8313</v>
      </c>
      <c r="S159">
        <f t="shared" si="10"/>
        <v>2016</v>
      </c>
      <c r="T159">
        <f t="shared" si="11"/>
        <v>1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9">
        <v>41933.868379629625</v>
      </c>
      <c r="J160" s="9">
        <v>41903.868379629625</v>
      </c>
      <c r="K160" t="b">
        <v>0</v>
      </c>
      <c r="L160">
        <v>0</v>
      </c>
      <c r="M160" t="b">
        <v>0</v>
      </c>
      <c r="N160" s="6" t="s">
        <v>8267</v>
      </c>
      <c r="O160" s="5">
        <f t="shared" si="8"/>
        <v>0</v>
      </c>
      <c r="P160" t="e">
        <f t="shared" si="9"/>
        <v>#DIV/0!</v>
      </c>
      <c r="Q160" s="6" t="s">
        <v>8310</v>
      </c>
      <c r="R160" s="6" t="s">
        <v>8313</v>
      </c>
      <c r="S160">
        <f t="shared" si="10"/>
        <v>2014</v>
      </c>
      <c r="T160">
        <f t="shared" si="11"/>
        <v>9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9">
        <v>42554.226215277777</v>
      </c>
      <c r="J161" s="9">
        <v>42514.226215277777</v>
      </c>
      <c r="K161" t="b">
        <v>0</v>
      </c>
      <c r="L161">
        <v>1</v>
      </c>
      <c r="M161" t="b">
        <v>0</v>
      </c>
      <c r="N161" s="6" t="s">
        <v>8267</v>
      </c>
      <c r="O161" s="5">
        <f t="shared" si="8"/>
        <v>2E-3</v>
      </c>
      <c r="P161">
        <f t="shared" si="9"/>
        <v>10</v>
      </c>
      <c r="Q161" s="6" t="s">
        <v>8310</v>
      </c>
      <c r="R161" s="6" t="s">
        <v>8313</v>
      </c>
      <c r="S161">
        <f t="shared" si="10"/>
        <v>2016</v>
      </c>
      <c r="T161">
        <f t="shared" si="11"/>
        <v>5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9">
        <v>42231.704756944448</v>
      </c>
      <c r="J162" s="9">
        <v>42171.704756944448</v>
      </c>
      <c r="K162" t="b">
        <v>0</v>
      </c>
      <c r="L162">
        <v>0</v>
      </c>
      <c r="M162" t="b">
        <v>0</v>
      </c>
      <c r="N162" s="6" t="s">
        <v>8268</v>
      </c>
      <c r="O162" s="5">
        <f t="shared" si="8"/>
        <v>0</v>
      </c>
      <c r="P162" t="e">
        <f t="shared" si="9"/>
        <v>#DIV/0!</v>
      </c>
      <c r="Q162" s="6" t="s">
        <v>8310</v>
      </c>
      <c r="R162" s="6" t="s">
        <v>8314</v>
      </c>
      <c r="S162">
        <f t="shared" si="10"/>
        <v>2015</v>
      </c>
      <c r="T162">
        <f t="shared" si="11"/>
        <v>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9">
        <v>41822.479108796295</v>
      </c>
      <c r="J163" s="9">
        <v>41792.479108796295</v>
      </c>
      <c r="K163" t="b">
        <v>0</v>
      </c>
      <c r="L163">
        <v>1</v>
      </c>
      <c r="M163" t="b">
        <v>0</v>
      </c>
      <c r="N163" s="6" t="s">
        <v>8268</v>
      </c>
      <c r="O163" s="5">
        <f t="shared" si="8"/>
        <v>0.01</v>
      </c>
      <c r="P163">
        <f t="shared" si="9"/>
        <v>5</v>
      </c>
      <c r="Q163" s="6" t="s">
        <v>8310</v>
      </c>
      <c r="R163" s="6" t="s">
        <v>8314</v>
      </c>
      <c r="S163">
        <f t="shared" si="10"/>
        <v>2014</v>
      </c>
      <c r="T163">
        <f t="shared" si="11"/>
        <v>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9">
        <v>41867.779166666667</v>
      </c>
      <c r="J164" s="9">
        <v>41834.91847222222</v>
      </c>
      <c r="K164" t="b">
        <v>0</v>
      </c>
      <c r="L164">
        <v>10</v>
      </c>
      <c r="M164" t="b">
        <v>0</v>
      </c>
      <c r="N164" s="6" t="s">
        <v>8268</v>
      </c>
      <c r="O164" s="5">
        <f t="shared" si="8"/>
        <v>15.535714285714286</v>
      </c>
      <c r="P164">
        <f t="shared" si="9"/>
        <v>43.5</v>
      </c>
      <c r="Q164" s="6" t="s">
        <v>8310</v>
      </c>
      <c r="R164" s="6" t="s">
        <v>8314</v>
      </c>
      <c r="S164">
        <f t="shared" si="10"/>
        <v>2014</v>
      </c>
      <c r="T164">
        <f t="shared" si="11"/>
        <v>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9">
        <v>42277.791666666664</v>
      </c>
      <c r="J165" s="9">
        <v>42243.752939814811</v>
      </c>
      <c r="K165" t="b">
        <v>0</v>
      </c>
      <c r="L165">
        <v>0</v>
      </c>
      <c r="M165" t="b">
        <v>0</v>
      </c>
      <c r="N165" s="6" t="s">
        <v>8268</v>
      </c>
      <c r="O165" s="5">
        <f t="shared" si="8"/>
        <v>0</v>
      </c>
      <c r="P165" t="e">
        <f t="shared" si="9"/>
        <v>#DIV/0!</v>
      </c>
      <c r="Q165" s="6" t="s">
        <v>8310</v>
      </c>
      <c r="R165" s="6" t="s">
        <v>8314</v>
      </c>
      <c r="S165">
        <f t="shared" si="10"/>
        <v>2015</v>
      </c>
      <c r="T165">
        <f t="shared" si="11"/>
        <v>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9">
        <v>41901.554409722223</v>
      </c>
      <c r="J166" s="9">
        <v>41841.554409722223</v>
      </c>
      <c r="K166" t="b">
        <v>0</v>
      </c>
      <c r="L166">
        <v>7</v>
      </c>
      <c r="M166" t="b">
        <v>0</v>
      </c>
      <c r="N166" s="6" t="s">
        <v>8268</v>
      </c>
      <c r="O166" s="5">
        <f t="shared" si="8"/>
        <v>0.53333333333333333</v>
      </c>
      <c r="P166">
        <f t="shared" si="9"/>
        <v>91.428571428571431</v>
      </c>
      <c r="Q166" s="6" t="s">
        <v>8310</v>
      </c>
      <c r="R166" s="6" t="s">
        <v>8314</v>
      </c>
      <c r="S166">
        <f t="shared" si="10"/>
        <v>2014</v>
      </c>
      <c r="T166">
        <f t="shared" si="11"/>
        <v>7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9">
        <v>42381.450509259252</v>
      </c>
      <c r="J167" s="9">
        <v>42351.450509259252</v>
      </c>
      <c r="K167" t="b">
        <v>0</v>
      </c>
      <c r="L167">
        <v>0</v>
      </c>
      <c r="M167" t="b">
        <v>0</v>
      </c>
      <c r="N167" s="6" t="s">
        <v>8268</v>
      </c>
      <c r="O167" s="5">
        <f t="shared" si="8"/>
        <v>0</v>
      </c>
      <c r="P167" t="e">
        <f t="shared" si="9"/>
        <v>#DIV/0!</v>
      </c>
      <c r="Q167" s="6" t="s">
        <v>8310</v>
      </c>
      <c r="R167" s="6" t="s">
        <v>8314</v>
      </c>
      <c r="S167">
        <f t="shared" si="10"/>
        <v>2015</v>
      </c>
      <c r="T167">
        <f t="shared" si="11"/>
        <v>12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9">
        <v>42750.867615740739</v>
      </c>
      <c r="J168" s="9">
        <v>42720.867615740739</v>
      </c>
      <c r="K168" t="b">
        <v>0</v>
      </c>
      <c r="L168">
        <v>1</v>
      </c>
      <c r="M168" t="b">
        <v>0</v>
      </c>
      <c r="N168" s="6" t="s">
        <v>8268</v>
      </c>
      <c r="O168" s="5">
        <f t="shared" si="8"/>
        <v>60</v>
      </c>
      <c r="P168">
        <f t="shared" si="9"/>
        <v>3000</v>
      </c>
      <c r="Q168" s="6" t="s">
        <v>8310</v>
      </c>
      <c r="R168" s="6" t="s">
        <v>8314</v>
      </c>
      <c r="S168">
        <f t="shared" si="10"/>
        <v>2016</v>
      </c>
      <c r="T168">
        <f t="shared" si="11"/>
        <v>12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9">
        <v>42220.719155092585</v>
      </c>
      <c r="J169" s="9">
        <v>42160.719155092585</v>
      </c>
      <c r="K169" t="b">
        <v>0</v>
      </c>
      <c r="L169">
        <v>2</v>
      </c>
      <c r="M169" t="b">
        <v>0</v>
      </c>
      <c r="N169" s="6" t="s">
        <v>8268</v>
      </c>
      <c r="O169" s="5">
        <f t="shared" si="8"/>
        <v>0.01</v>
      </c>
      <c r="P169">
        <f t="shared" si="9"/>
        <v>5.5</v>
      </c>
      <c r="Q169" s="6" t="s">
        <v>8310</v>
      </c>
      <c r="R169" s="6" t="s">
        <v>8314</v>
      </c>
      <c r="S169">
        <f t="shared" si="10"/>
        <v>2015</v>
      </c>
      <c r="T169">
        <f t="shared" si="11"/>
        <v>6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9">
        <v>42082.585300925923</v>
      </c>
      <c r="J170" s="9">
        <v>42052.626967592594</v>
      </c>
      <c r="K170" t="b">
        <v>0</v>
      </c>
      <c r="L170">
        <v>3</v>
      </c>
      <c r="M170" t="b">
        <v>0</v>
      </c>
      <c r="N170" s="6" t="s">
        <v>8268</v>
      </c>
      <c r="O170" s="5">
        <f t="shared" si="8"/>
        <v>4.0625</v>
      </c>
      <c r="P170">
        <f t="shared" si="9"/>
        <v>108.33333333333333</v>
      </c>
      <c r="Q170" s="6" t="s">
        <v>8310</v>
      </c>
      <c r="R170" s="6" t="s">
        <v>8314</v>
      </c>
      <c r="S170">
        <f t="shared" si="10"/>
        <v>2015</v>
      </c>
      <c r="T170">
        <f t="shared" si="11"/>
        <v>2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9">
        <v>41930.296979166662</v>
      </c>
      <c r="J171" s="9">
        <v>41900.296979166662</v>
      </c>
      <c r="K171" t="b">
        <v>0</v>
      </c>
      <c r="L171">
        <v>10</v>
      </c>
      <c r="M171" t="b">
        <v>0</v>
      </c>
      <c r="N171" s="6" t="s">
        <v>8268</v>
      </c>
      <c r="O171" s="5">
        <f t="shared" si="8"/>
        <v>22.400000000000002</v>
      </c>
      <c r="P171">
        <f t="shared" si="9"/>
        <v>56</v>
      </c>
      <c r="Q171" s="6" t="s">
        <v>8310</v>
      </c>
      <c r="R171" s="6" t="s">
        <v>8314</v>
      </c>
      <c r="S171">
        <f t="shared" si="10"/>
        <v>2014</v>
      </c>
      <c r="T171">
        <f t="shared" si="11"/>
        <v>9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9">
        <v>42246.019444444442</v>
      </c>
      <c r="J172" s="9">
        <v>42216.769479166665</v>
      </c>
      <c r="K172" t="b">
        <v>0</v>
      </c>
      <c r="L172">
        <v>10</v>
      </c>
      <c r="M172" t="b">
        <v>0</v>
      </c>
      <c r="N172" s="6" t="s">
        <v>8268</v>
      </c>
      <c r="O172" s="5">
        <f t="shared" si="8"/>
        <v>3.25</v>
      </c>
      <c r="P172">
        <f t="shared" si="9"/>
        <v>32.5</v>
      </c>
      <c r="Q172" s="6" t="s">
        <v>8310</v>
      </c>
      <c r="R172" s="6" t="s">
        <v>8314</v>
      </c>
      <c r="S172">
        <f t="shared" si="10"/>
        <v>2015</v>
      </c>
      <c r="T172">
        <f t="shared" si="11"/>
        <v>7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9">
        <v>42593.972384259258</v>
      </c>
      <c r="J173" s="9">
        <v>42533.972384259258</v>
      </c>
      <c r="K173" t="b">
        <v>0</v>
      </c>
      <c r="L173">
        <v>1</v>
      </c>
      <c r="M173" t="b">
        <v>0</v>
      </c>
      <c r="N173" s="6" t="s">
        <v>8268</v>
      </c>
      <c r="O173" s="5">
        <f t="shared" si="8"/>
        <v>2E-3</v>
      </c>
      <c r="P173">
        <f t="shared" si="9"/>
        <v>1</v>
      </c>
      <c r="Q173" s="6" t="s">
        <v>8310</v>
      </c>
      <c r="R173" s="6" t="s">
        <v>8314</v>
      </c>
      <c r="S173">
        <f t="shared" si="10"/>
        <v>2016</v>
      </c>
      <c r="T173">
        <f t="shared" si="11"/>
        <v>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9">
        <v>42082.14494212962</v>
      </c>
      <c r="J174" s="9">
        <v>42047.186608796292</v>
      </c>
      <c r="K174" t="b">
        <v>0</v>
      </c>
      <c r="L174">
        <v>0</v>
      </c>
      <c r="M174" t="b">
        <v>0</v>
      </c>
      <c r="N174" s="6" t="s">
        <v>8268</v>
      </c>
      <c r="O174" s="5">
        <f t="shared" si="8"/>
        <v>0</v>
      </c>
      <c r="P174" t="e">
        <f t="shared" si="9"/>
        <v>#DIV/0!</v>
      </c>
      <c r="Q174" s="6" t="s">
        <v>8310</v>
      </c>
      <c r="R174" s="6" t="s">
        <v>8314</v>
      </c>
      <c r="S174">
        <f t="shared" si="10"/>
        <v>2015</v>
      </c>
      <c r="T174">
        <f t="shared" si="11"/>
        <v>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9">
        <v>42063.364675925921</v>
      </c>
      <c r="J175" s="9">
        <v>42033.364675925921</v>
      </c>
      <c r="K175" t="b">
        <v>0</v>
      </c>
      <c r="L175">
        <v>0</v>
      </c>
      <c r="M175" t="b">
        <v>0</v>
      </c>
      <c r="N175" s="6" t="s">
        <v>8268</v>
      </c>
      <c r="O175" s="5">
        <f t="shared" si="8"/>
        <v>0</v>
      </c>
      <c r="P175" t="e">
        <f t="shared" si="9"/>
        <v>#DIV/0!</v>
      </c>
      <c r="Q175" s="6" t="s">
        <v>8310</v>
      </c>
      <c r="R175" s="6" t="s">
        <v>8314</v>
      </c>
      <c r="S175">
        <f t="shared" si="10"/>
        <v>2015</v>
      </c>
      <c r="T175">
        <f t="shared" si="11"/>
        <v>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9">
        <v>42132.55064814815</v>
      </c>
      <c r="J176" s="9">
        <v>42072.55064814815</v>
      </c>
      <c r="K176" t="b">
        <v>0</v>
      </c>
      <c r="L176">
        <v>0</v>
      </c>
      <c r="M176" t="b">
        <v>0</v>
      </c>
      <c r="N176" s="6" t="s">
        <v>8268</v>
      </c>
      <c r="O176" s="5">
        <f t="shared" si="8"/>
        <v>0</v>
      </c>
      <c r="P176" t="e">
        <f t="shared" si="9"/>
        <v>#DIV/0!</v>
      </c>
      <c r="Q176" s="6" t="s">
        <v>8310</v>
      </c>
      <c r="R176" s="6" t="s">
        <v>8314</v>
      </c>
      <c r="S176">
        <f t="shared" si="10"/>
        <v>2015</v>
      </c>
      <c r="T176">
        <f t="shared" si="11"/>
        <v>3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9">
        <v>41880.569571759253</v>
      </c>
      <c r="J177" s="9">
        <v>41855.569571759253</v>
      </c>
      <c r="K177" t="b">
        <v>0</v>
      </c>
      <c r="L177">
        <v>26</v>
      </c>
      <c r="M177" t="b">
        <v>0</v>
      </c>
      <c r="N177" s="6" t="s">
        <v>8268</v>
      </c>
      <c r="O177" s="5">
        <f t="shared" si="8"/>
        <v>6.4850000000000003</v>
      </c>
      <c r="P177">
        <f t="shared" si="9"/>
        <v>49.884615384615387</v>
      </c>
      <c r="Q177" s="6" t="s">
        <v>8310</v>
      </c>
      <c r="R177" s="6" t="s">
        <v>8314</v>
      </c>
      <c r="S177">
        <f t="shared" si="10"/>
        <v>2014</v>
      </c>
      <c r="T177">
        <f t="shared" si="11"/>
        <v>8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9">
        <v>42221.615729166668</v>
      </c>
      <c r="J178" s="9">
        <v>42191.615729166668</v>
      </c>
      <c r="K178" t="b">
        <v>0</v>
      </c>
      <c r="L178">
        <v>0</v>
      </c>
      <c r="M178" t="b">
        <v>0</v>
      </c>
      <c r="N178" s="6" t="s">
        <v>8268</v>
      </c>
      <c r="O178" s="5">
        <f t="shared" si="8"/>
        <v>0</v>
      </c>
      <c r="P178" t="e">
        <f t="shared" si="9"/>
        <v>#DIV/0!</v>
      </c>
      <c r="Q178" s="6" t="s">
        <v>8310</v>
      </c>
      <c r="R178" s="6" t="s">
        <v>8314</v>
      </c>
      <c r="S178">
        <f t="shared" si="10"/>
        <v>2015</v>
      </c>
      <c r="T178">
        <f t="shared" si="11"/>
        <v>7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9">
        <v>42086.797754629624</v>
      </c>
      <c r="J179" s="9">
        <v>42069.839421296296</v>
      </c>
      <c r="K179" t="b">
        <v>0</v>
      </c>
      <c r="L179">
        <v>7</v>
      </c>
      <c r="M179" t="b">
        <v>0</v>
      </c>
      <c r="N179" s="6" t="s">
        <v>8268</v>
      </c>
      <c r="O179" s="5">
        <f t="shared" si="8"/>
        <v>40</v>
      </c>
      <c r="P179">
        <f t="shared" si="9"/>
        <v>25.714285714285715</v>
      </c>
      <c r="Q179" s="6" t="s">
        <v>8310</v>
      </c>
      <c r="R179" s="6" t="s">
        <v>8314</v>
      </c>
      <c r="S179">
        <f t="shared" si="10"/>
        <v>2015</v>
      </c>
      <c r="T179">
        <f t="shared" si="11"/>
        <v>3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9">
        <v>42334.788715277777</v>
      </c>
      <c r="J180" s="9">
        <v>42304.747048611105</v>
      </c>
      <c r="K180" t="b">
        <v>0</v>
      </c>
      <c r="L180">
        <v>0</v>
      </c>
      <c r="M180" t="b">
        <v>0</v>
      </c>
      <c r="N180" s="6" t="s">
        <v>8268</v>
      </c>
      <c r="O180" s="5">
        <f t="shared" si="8"/>
        <v>0</v>
      </c>
      <c r="P180" t="e">
        <f t="shared" si="9"/>
        <v>#DIV/0!</v>
      </c>
      <c r="Q180" s="6" t="s">
        <v>8310</v>
      </c>
      <c r="R180" s="6" t="s">
        <v>8314</v>
      </c>
      <c r="S180">
        <f t="shared" si="10"/>
        <v>2015</v>
      </c>
      <c r="T180">
        <f t="shared" si="11"/>
        <v>10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9">
        <v>42432.872164351851</v>
      </c>
      <c r="J181" s="9">
        <v>42402.872164351851</v>
      </c>
      <c r="K181" t="b">
        <v>0</v>
      </c>
      <c r="L181">
        <v>2</v>
      </c>
      <c r="M181" t="b">
        <v>0</v>
      </c>
      <c r="N181" s="6" t="s">
        <v>8268</v>
      </c>
      <c r="O181" s="5">
        <f t="shared" si="8"/>
        <v>20</v>
      </c>
      <c r="P181">
        <f t="shared" si="9"/>
        <v>100</v>
      </c>
      <c r="Q181" s="6" t="s">
        <v>8310</v>
      </c>
      <c r="R181" s="6" t="s">
        <v>8314</v>
      </c>
      <c r="S181">
        <f t="shared" si="10"/>
        <v>2016</v>
      </c>
      <c r="T181">
        <f t="shared" si="11"/>
        <v>2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9">
        <v>42107.583333333336</v>
      </c>
      <c r="J182" s="9">
        <v>42067.782905092587</v>
      </c>
      <c r="K182" t="b">
        <v>0</v>
      </c>
      <c r="L182">
        <v>13</v>
      </c>
      <c r="M182" t="b">
        <v>0</v>
      </c>
      <c r="N182" s="6" t="s">
        <v>8268</v>
      </c>
      <c r="O182" s="5">
        <f t="shared" si="8"/>
        <v>33.416666666666664</v>
      </c>
      <c r="P182">
        <f t="shared" si="9"/>
        <v>30.846153846153847</v>
      </c>
      <c r="Q182" s="6" t="s">
        <v>8310</v>
      </c>
      <c r="R182" s="6" t="s">
        <v>8314</v>
      </c>
      <c r="S182">
        <f t="shared" si="10"/>
        <v>2015</v>
      </c>
      <c r="T182">
        <f t="shared" si="11"/>
        <v>3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9">
        <v>42177.533506944441</v>
      </c>
      <c r="J183" s="9">
        <v>42147.533506944441</v>
      </c>
      <c r="K183" t="b">
        <v>0</v>
      </c>
      <c r="L183">
        <v>4</v>
      </c>
      <c r="M183" t="b">
        <v>0</v>
      </c>
      <c r="N183" s="6" t="s">
        <v>8268</v>
      </c>
      <c r="O183" s="5">
        <f t="shared" si="8"/>
        <v>21.092608822670172</v>
      </c>
      <c r="P183">
        <f t="shared" si="9"/>
        <v>180.5</v>
      </c>
      <c r="Q183" s="6" t="s">
        <v>8310</v>
      </c>
      <c r="R183" s="6" t="s">
        <v>8314</v>
      </c>
      <c r="S183">
        <f t="shared" si="10"/>
        <v>2015</v>
      </c>
      <c r="T183">
        <f t="shared" si="11"/>
        <v>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9">
        <v>42741.803611111107</v>
      </c>
      <c r="J184" s="9">
        <v>42711.803611111107</v>
      </c>
      <c r="K184" t="b">
        <v>0</v>
      </c>
      <c r="L184">
        <v>0</v>
      </c>
      <c r="M184" t="b">
        <v>0</v>
      </c>
      <c r="N184" s="6" t="s">
        <v>8268</v>
      </c>
      <c r="O184" s="5">
        <f t="shared" si="8"/>
        <v>0</v>
      </c>
      <c r="P184" t="e">
        <f t="shared" si="9"/>
        <v>#DIV/0!</v>
      </c>
      <c r="Q184" s="6" t="s">
        <v>8310</v>
      </c>
      <c r="R184" s="6" t="s">
        <v>8314</v>
      </c>
      <c r="S184">
        <f t="shared" si="10"/>
        <v>2016</v>
      </c>
      <c r="T184">
        <f t="shared" si="11"/>
        <v>12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9">
        <v>41969.643634259257</v>
      </c>
      <c r="J185" s="9">
        <v>41939.601967592593</v>
      </c>
      <c r="K185" t="b">
        <v>0</v>
      </c>
      <c r="L185">
        <v>12</v>
      </c>
      <c r="M185" t="b">
        <v>0</v>
      </c>
      <c r="N185" s="6" t="s">
        <v>8268</v>
      </c>
      <c r="O185" s="5">
        <f t="shared" si="8"/>
        <v>35.856000000000002</v>
      </c>
      <c r="P185">
        <f t="shared" si="9"/>
        <v>373.5</v>
      </c>
      <c r="Q185" s="6" t="s">
        <v>8310</v>
      </c>
      <c r="R185" s="6" t="s">
        <v>8314</v>
      </c>
      <c r="S185">
        <f t="shared" si="10"/>
        <v>2014</v>
      </c>
      <c r="T185">
        <f t="shared" si="11"/>
        <v>10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9">
        <v>41882.957638888889</v>
      </c>
      <c r="J186" s="9">
        <v>41825.58289351852</v>
      </c>
      <c r="K186" t="b">
        <v>0</v>
      </c>
      <c r="L186">
        <v>2</v>
      </c>
      <c r="M186" t="b">
        <v>0</v>
      </c>
      <c r="N186" s="6" t="s">
        <v>8268</v>
      </c>
      <c r="O186" s="5">
        <f t="shared" si="8"/>
        <v>3.4000000000000004</v>
      </c>
      <c r="P186">
        <f t="shared" si="9"/>
        <v>25.5</v>
      </c>
      <c r="Q186" s="6" t="s">
        <v>8310</v>
      </c>
      <c r="R186" s="6" t="s">
        <v>8314</v>
      </c>
      <c r="S186">
        <f t="shared" si="10"/>
        <v>2014</v>
      </c>
      <c r="T186">
        <f t="shared" si="11"/>
        <v>7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9">
        <v>42600.702997685185</v>
      </c>
      <c r="J187" s="9">
        <v>42570.702997685185</v>
      </c>
      <c r="K187" t="b">
        <v>0</v>
      </c>
      <c r="L187">
        <v>10</v>
      </c>
      <c r="M187" t="b">
        <v>0</v>
      </c>
      <c r="N187" s="6" t="s">
        <v>8268</v>
      </c>
      <c r="O187" s="5">
        <f t="shared" si="8"/>
        <v>5.5</v>
      </c>
      <c r="P187">
        <f t="shared" si="9"/>
        <v>220</v>
      </c>
      <c r="Q187" s="6" t="s">
        <v>8310</v>
      </c>
      <c r="R187" s="6" t="s">
        <v>8314</v>
      </c>
      <c r="S187">
        <f t="shared" si="10"/>
        <v>2016</v>
      </c>
      <c r="T187">
        <f t="shared" si="11"/>
        <v>7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9">
        <v>42797.624999999993</v>
      </c>
      <c r="J188" s="9">
        <v>42767.604560185187</v>
      </c>
      <c r="K188" t="b">
        <v>0</v>
      </c>
      <c r="L188">
        <v>0</v>
      </c>
      <c r="M188" t="b">
        <v>0</v>
      </c>
      <c r="N188" s="6" t="s">
        <v>8268</v>
      </c>
      <c r="O188" s="5">
        <f t="shared" si="8"/>
        <v>0</v>
      </c>
      <c r="P188" t="e">
        <f t="shared" si="9"/>
        <v>#DIV/0!</v>
      </c>
      <c r="Q188" s="6" t="s">
        <v>8310</v>
      </c>
      <c r="R188" s="6" t="s">
        <v>8314</v>
      </c>
      <c r="S188">
        <f t="shared" si="10"/>
        <v>2017</v>
      </c>
      <c r="T188">
        <f t="shared" si="11"/>
        <v>2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9">
        <v>42206.082638888889</v>
      </c>
      <c r="J189" s="9">
        <v>42182.02612268518</v>
      </c>
      <c r="K189" t="b">
        <v>0</v>
      </c>
      <c r="L189">
        <v>5</v>
      </c>
      <c r="M189" t="b">
        <v>0</v>
      </c>
      <c r="N189" s="6" t="s">
        <v>8268</v>
      </c>
      <c r="O189" s="5">
        <f t="shared" si="8"/>
        <v>16</v>
      </c>
      <c r="P189">
        <f t="shared" si="9"/>
        <v>160</v>
      </c>
      <c r="Q189" s="6" t="s">
        <v>8310</v>
      </c>
      <c r="R189" s="6" t="s">
        <v>8314</v>
      </c>
      <c r="S189">
        <f t="shared" si="10"/>
        <v>2015</v>
      </c>
      <c r="T189">
        <f t="shared" si="11"/>
        <v>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9">
        <v>41886.974710648145</v>
      </c>
      <c r="J190" s="9">
        <v>41856.974710648145</v>
      </c>
      <c r="K190" t="b">
        <v>0</v>
      </c>
      <c r="L190">
        <v>0</v>
      </c>
      <c r="M190" t="b">
        <v>0</v>
      </c>
      <c r="N190" s="6" t="s">
        <v>8268</v>
      </c>
      <c r="O190" s="5">
        <f t="shared" si="8"/>
        <v>0</v>
      </c>
      <c r="P190" t="e">
        <f t="shared" si="9"/>
        <v>#DIV/0!</v>
      </c>
      <c r="Q190" s="6" t="s">
        <v>8310</v>
      </c>
      <c r="R190" s="6" t="s">
        <v>8314</v>
      </c>
      <c r="S190">
        <f t="shared" si="10"/>
        <v>2014</v>
      </c>
      <c r="T190">
        <f t="shared" si="11"/>
        <v>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9">
        <v>42616.482372685183</v>
      </c>
      <c r="J191" s="9">
        <v>42556.482372685183</v>
      </c>
      <c r="K191" t="b">
        <v>0</v>
      </c>
      <c r="L191">
        <v>5</v>
      </c>
      <c r="M191" t="b">
        <v>0</v>
      </c>
      <c r="N191" s="6" t="s">
        <v>8268</v>
      </c>
      <c r="O191" s="5">
        <f t="shared" si="8"/>
        <v>6.8999999999999992E-2</v>
      </c>
      <c r="P191">
        <f t="shared" si="9"/>
        <v>69</v>
      </c>
      <c r="Q191" s="6" t="s">
        <v>8310</v>
      </c>
      <c r="R191" s="6" t="s">
        <v>8314</v>
      </c>
      <c r="S191">
        <f t="shared" si="10"/>
        <v>2016</v>
      </c>
      <c r="T191">
        <f t="shared" si="11"/>
        <v>7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9">
        <v>42537.442662037036</v>
      </c>
      <c r="J192" s="9">
        <v>42527.442662037036</v>
      </c>
      <c r="K192" t="b">
        <v>0</v>
      </c>
      <c r="L192">
        <v>1</v>
      </c>
      <c r="M192" t="b">
        <v>0</v>
      </c>
      <c r="N192" s="6" t="s">
        <v>8268</v>
      </c>
      <c r="O192" s="5">
        <f t="shared" si="8"/>
        <v>0.41666666666666669</v>
      </c>
      <c r="P192">
        <f t="shared" si="9"/>
        <v>50</v>
      </c>
      <c r="Q192" s="6" t="s">
        <v>8310</v>
      </c>
      <c r="R192" s="6" t="s">
        <v>8314</v>
      </c>
      <c r="S192">
        <f t="shared" si="10"/>
        <v>2016</v>
      </c>
      <c r="T192">
        <f t="shared" si="11"/>
        <v>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9">
        <v>42279.233078703699</v>
      </c>
      <c r="J193" s="9">
        <v>42239.233078703699</v>
      </c>
      <c r="K193" t="b">
        <v>0</v>
      </c>
      <c r="L193">
        <v>3</v>
      </c>
      <c r="M193" t="b">
        <v>0</v>
      </c>
      <c r="N193" s="6" t="s">
        <v>8268</v>
      </c>
      <c r="O193" s="5">
        <f t="shared" si="8"/>
        <v>5</v>
      </c>
      <c r="P193">
        <f t="shared" si="9"/>
        <v>83.333333333333329</v>
      </c>
      <c r="Q193" s="6" t="s">
        <v>8310</v>
      </c>
      <c r="R193" s="6" t="s">
        <v>8314</v>
      </c>
      <c r="S193">
        <f t="shared" si="10"/>
        <v>2015</v>
      </c>
      <c r="T193">
        <f t="shared" si="11"/>
        <v>8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9">
        <v>41929.583703703705</v>
      </c>
      <c r="J194" s="9">
        <v>41899.583703703705</v>
      </c>
      <c r="K194" t="b">
        <v>0</v>
      </c>
      <c r="L194">
        <v>3</v>
      </c>
      <c r="M194" t="b">
        <v>0</v>
      </c>
      <c r="N194" s="6" t="s">
        <v>8268</v>
      </c>
      <c r="O194" s="5">
        <f t="shared" ref="O194:O257" si="12">E194/D194*100</f>
        <v>1.6999999999999999E-3</v>
      </c>
      <c r="P194">
        <f t="shared" ref="P194:P257" si="13">E194/L194</f>
        <v>5.666666666666667</v>
      </c>
      <c r="Q194" s="6" t="s">
        <v>8310</v>
      </c>
      <c r="R194" s="6" t="s">
        <v>8314</v>
      </c>
      <c r="S194">
        <f t="shared" si="10"/>
        <v>2014</v>
      </c>
      <c r="T194">
        <f t="shared" si="11"/>
        <v>9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9">
        <v>41971.768124999995</v>
      </c>
      <c r="J195" s="9">
        <v>41911.726458333331</v>
      </c>
      <c r="K195" t="b">
        <v>0</v>
      </c>
      <c r="L195">
        <v>0</v>
      </c>
      <c r="M195" t="b">
        <v>0</v>
      </c>
      <c r="N195" s="6" t="s">
        <v>8268</v>
      </c>
      <c r="O195" s="5">
        <f t="shared" si="12"/>
        <v>0</v>
      </c>
      <c r="P195" t="e">
        <f t="shared" si="13"/>
        <v>#DIV/0!</v>
      </c>
      <c r="Q195" s="6" t="s">
        <v>8310</v>
      </c>
      <c r="R195" s="6" t="s">
        <v>8314</v>
      </c>
      <c r="S195">
        <f t="shared" ref="S195:S258" si="14">YEAR(J195)</f>
        <v>2014</v>
      </c>
      <c r="T195">
        <f t="shared" ref="T195:T258" si="15">MONTH(J195)</f>
        <v>9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9">
        <v>42435.788553240738</v>
      </c>
      <c r="J196" s="9">
        <v>42375.788553240738</v>
      </c>
      <c r="K196" t="b">
        <v>0</v>
      </c>
      <c r="L196">
        <v>3</v>
      </c>
      <c r="M196" t="b">
        <v>0</v>
      </c>
      <c r="N196" s="6" t="s">
        <v>8268</v>
      </c>
      <c r="O196" s="5">
        <f t="shared" si="12"/>
        <v>0.12</v>
      </c>
      <c r="P196">
        <f t="shared" si="13"/>
        <v>1</v>
      </c>
      <c r="Q196" s="6" t="s">
        <v>8310</v>
      </c>
      <c r="R196" s="6" t="s">
        <v>8314</v>
      </c>
      <c r="S196">
        <f t="shared" si="14"/>
        <v>2016</v>
      </c>
      <c r="T196">
        <f t="shared" si="15"/>
        <v>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9">
        <v>42195.462175925924</v>
      </c>
      <c r="J197" s="9">
        <v>42135.462175925924</v>
      </c>
      <c r="K197" t="b">
        <v>0</v>
      </c>
      <c r="L197">
        <v>0</v>
      </c>
      <c r="M197" t="b">
        <v>0</v>
      </c>
      <c r="N197" s="6" t="s">
        <v>8268</v>
      </c>
      <c r="O197" s="5">
        <f t="shared" si="12"/>
        <v>0</v>
      </c>
      <c r="P197" t="e">
        <f t="shared" si="13"/>
        <v>#DIV/0!</v>
      </c>
      <c r="Q197" s="6" t="s">
        <v>8310</v>
      </c>
      <c r="R197" s="6" t="s">
        <v>8314</v>
      </c>
      <c r="S197">
        <f t="shared" si="14"/>
        <v>2015</v>
      </c>
      <c r="T197">
        <f t="shared" si="15"/>
        <v>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9">
        <v>42287.666666666664</v>
      </c>
      <c r="J198" s="9">
        <v>42259.334467592591</v>
      </c>
      <c r="K198" t="b">
        <v>0</v>
      </c>
      <c r="L198">
        <v>19</v>
      </c>
      <c r="M198" t="b">
        <v>0</v>
      </c>
      <c r="N198" s="6" t="s">
        <v>8268</v>
      </c>
      <c r="O198" s="5">
        <f t="shared" si="12"/>
        <v>41.857142857142861</v>
      </c>
      <c r="P198">
        <f t="shared" si="13"/>
        <v>77.10526315789474</v>
      </c>
      <c r="Q198" s="6" t="s">
        <v>8310</v>
      </c>
      <c r="R198" s="6" t="s">
        <v>8314</v>
      </c>
      <c r="S198">
        <f t="shared" si="14"/>
        <v>2015</v>
      </c>
      <c r="T198">
        <f t="shared" si="15"/>
        <v>9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9">
        <v>42783.666666666664</v>
      </c>
      <c r="J199" s="9">
        <v>42741.640046296299</v>
      </c>
      <c r="K199" t="b">
        <v>0</v>
      </c>
      <c r="L199">
        <v>8</v>
      </c>
      <c r="M199" t="b">
        <v>0</v>
      </c>
      <c r="N199" s="6" t="s">
        <v>8268</v>
      </c>
      <c r="O199" s="5">
        <f t="shared" si="12"/>
        <v>10.48</v>
      </c>
      <c r="P199">
        <f t="shared" si="13"/>
        <v>32.75</v>
      </c>
      <c r="Q199" s="6" t="s">
        <v>8310</v>
      </c>
      <c r="R199" s="6" t="s">
        <v>8314</v>
      </c>
      <c r="S199">
        <f t="shared" si="14"/>
        <v>2017</v>
      </c>
      <c r="T199">
        <f t="shared" si="15"/>
        <v>1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9">
        <v>41917.175023148149</v>
      </c>
      <c r="J200" s="9">
        <v>41887.175023148149</v>
      </c>
      <c r="K200" t="b">
        <v>0</v>
      </c>
      <c r="L200">
        <v>6</v>
      </c>
      <c r="M200" t="b">
        <v>0</v>
      </c>
      <c r="N200" s="6" t="s">
        <v>8268</v>
      </c>
      <c r="O200" s="5">
        <f t="shared" si="12"/>
        <v>1.1159999999999999</v>
      </c>
      <c r="P200">
        <f t="shared" si="13"/>
        <v>46.5</v>
      </c>
      <c r="Q200" s="6" t="s">
        <v>8310</v>
      </c>
      <c r="R200" s="6" t="s">
        <v>8314</v>
      </c>
      <c r="S200">
        <f t="shared" si="14"/>
        <v>2014</v>
      </c>
      <c r="T200">
        <f t="shared" si="15"/>
        <v>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9">
        <v>42613.915532407402</v>
      </c>
      <c r="J201" s="9">
        <v>42583.915532407402</v>
      </c>
      <c r="K201" t="b">
        <v>0</v>
      </c>
      <c r="L201">
        <v>0</v>
      </c>
      <c r="M201" t="b">
        <v>0</v>
      </c>
      <c r="N201" s="6" t="s">
        <v>8268</v>
      </c>
      <c r="O201" s="5">
        <f t="shared" si="12"/>
        <v>0</v>
      </c>
      <c r="P201" t="e">
        <f t="shared" si="13"/>
        <v>#DIV/0!</v>
      </c>
      <c r="Q201" s="6" t="s">
        <v>8310</v>
      </c>
      <c r="R201" s="6" t="s">
        <v>8314</v>
      </c>
      <c r="S201">
        <f t="shared" si="14"/>
        <v>2016</v>
      </c>
      <c r="T201">
        <f t="shared" si="15"/>
        <v>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9">
        <v>41896.875034722223</v>
      </c>
      <c r="J202" s="9">
        <v>41866.875034722223</v>
      </c>
      <c r="K202" t="b">
        <v>0</v>
      </c>
      <c r="L202">
        <v>18</v>
      </c>
      <c r="M202" t="b">
        <v>0</v>
      </c>
      <c r="N202" s="6" t="s">
        <v>8268</v>
      </c>
      <c r="O202" s="5">
        <f t="shared" si="12"/>
        <v>26.192500000000003</v>
      </c>
      <c r="P202">
        <f t="shared" si="13"/>
        <v>87.308333333333337</v>
      </c>
      <c r="Q202" s="6" t="s">
        <v>8310</v>
      </c>
      <c r="R202" s="6" t="s">
        <v>8314</v>
      </c>
      <c r="S202">
        <f t="shared" si="14"/>
        <v>2014</v>
      </c>
      <c r="T202">
        <f t="shared" si="15"/>
        <v>8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9">
        <v>42043.610289351847</v>
      </c>
      <c r="J203" s="9">
        <v>42023.610289351847</v>
      </c>
      <c r="K203" t="b">
        <v>0</v>
      </c>
      <c r="L203">
        <v>7</v>
      </c>
      <c r="M203" t="b">
        <v>0</v>
      </c>
      <c r="N203" s="6" t="s">
        <v>8268</v>
      </c>
      <c r="O203" s="5">
        <f t="shared" si="12"/>
        <v>58.461538461538467</v>
      </c>
      <c r="P203">
        <f t="shared" si="13"/>
        <v>54.285714285714285</v>
      </c>
      <c r="Q203" s="6" t="s">
        <v>8310</v>
      </c>
      <c r="R203" s="6" t="s">
        <v>8314</v>
      </c>
      <c r="S203">
        <f t="shared" si="14"/>
        <v>2015</v>
      </c>
      <c r="T203">
        <f t="shared" si="15"/>
        <v>1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9">
        <v>42285.665972222218</v>
      </c>
      <c r="J204" s="9">
        <v>42255.719490740739</v>
      </c>
      <c r="K204" t="b">
        <v>0</v>
      </c>
      <c r="L204">
        <v>0</v>
      </c>
      <c r="M204" t="b">
        <v>0</v>
      </c>
      <c r="N204" s="6" t="s">
        <v>8268</v>
      </c>
      <c r="O204" s="5">
        <f t="shared" si="12"/>
        <v>0</v>
      </c>
      <c r="P204" t="e">
        <f t="shared" si="13"/>
        <v>#DIV/0!</v>
      </c>
      <c r="Q204" s="6" t="s">
        <v>8310</v>
      </c>
      <c r="R204" s="6" t="s">
        <v>8314</v>
      </c>
      <c r="S204">
        <f t="shared" si="14"/>
        <v>2015</v>
      </c>
      <c r="T204">
        <f t="shared" si="15"/>
        <v>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9">
        <v>42033.639629629623</v>
      </c>
      <c r="J205" s="9">
        <v>41973.639629629623</v>
      </c>
      <c r="K205" t="b">
        <v>0</v>
      </c>
      <c r="L205">
        <v>8</v>
      </c>
      <c r="M205" t="b">
        <v>0</v>
      </c>
      <c r="N205" s="6" t="s">
        <v>8268</v>
      </c>
      <c r="O205" s="5">
        <f t="shared" si="12"/>
        <v>29.84</v>
      </c>
      <c r="P205">
        <f t="shared" si="13"/>
        <v>93.25</v>
      </c>
      <c r="Q205" s="6" t="s">
        <v>8310</v>
      </c>
      <c r="R205" s="6" t="s">
        <v>8314</v>
      </c>
      <c r="S205">
        <f t="shared" si="14"/>
        <v>2014</v>
      </c>
      <c r="T205">
        <f t="shared" si="15"/>
        <v>11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9">
        <v>42586.375034722216</v>
      </c>
      <c r="J206" s="9">
        <v>42556.375034722216</v>
      </c>
      <c r="K206" t="b">
        <v>0</v>
      </c>
      <c r="L206">
        <v>1293</v>
      </c>
      <c r="M206" t="b">
        <v>0</v>
      </c>
      <c r="N206" s="6" t="s">
        <v>8268</v>
      </c>
      <c r="O206" s="5">
        <f t="shared" si="12"/>
        <v>50.721666666666664</v>
      </c>
      <c r="P206">
        <f t="shared" si="13"/>
        <v>117.68368136117556</v>
      </c>
      <c r="Q206" s="6" t="s">
        <v>8310</v>
      </c>
      <c r="R206" s="6" t="s">
        <v>8314</v>
      </c>
      <c r="S206">
        <f t="shared" si="14"/>
        <v>2016</v>
      </c>
      <c r="T206">
        <f t="shared" si="15"/>
        <v>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9">
        <v>42283.423865740733</v>
      </c>
      <c r="J207" s="9">
        <v>42248.423865740733</v>
      </c>
      <c r="K207" t="b">
        <v>0</v>
      </c>
      <c r="L207">
        <v>17</v>
      </c>
      <c r="M207" t="b">
        <v>0</v>
      </c>
      <c r="N207" s="6" t="s">
        <v>8268</v>
      </c>
      <c r="O207" s="5">
        <f t="shared" si="12"/>
        <v>16.25</v>
      </c>
      <c r="P207">
        <f t="shared" si="13"/>
        <v>76.470588235294116</v>
      </c>
      <c r="Q207" s="6" t="s">
        <v>8310</v>
      </c>
      <c r="R207" s="6" t="s">
        <v>8314</v>
      </c>
      <c r="S207">
        <f t="shared" si="14"/>
        <v>2015</v>
      </c>
      <c r="T207">
        <f t="shared" si="15"/>
        <v>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9">
        <v>42587.79609953703</v>
      </c>
      <c r="J208" s="9">
        <v>42566.79609953703</v>
      </c>
      <c r="K208" t="b">
        <v>0</v>
      </c>
      <c r="L208">
        <v>0</v>
      </c>
      <c r="M208" t="b">
        <v>0</v>
      </c>
      <c r="N208" s="6" t="s">
        <v>8268</v>
      </c>
      <c r="O208" s="5">
        <f t="shared" si="12"/>
        <v>0</v>
      </c>
      <c r="P208" t="e">
        <f t="shared" si="13"/>
        <v>#DIV/0!</v>
      </c>
      <c r="Q208" s="6" t="s">
        <v>8310</v>
      </c>
      <c r="R208" s="6" t="s">
        <v>8314</v>
      </c>
      <c r="S208">
        <f t="shared" si="14"/>
        <v>2016</v>
      </c>
      <c r="T208">
        <f t="shared" si="15"/>
        <v>7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9">
        <v>42007.988865740735</v>
      </c>
      <c r="J209" s="9">
        <v>41977.988865740735</v>
      </c>
      <c r="K209" t="b">
        <v>0</v>
      </c>
      <c r="L209">
        <v>13</v>
      </c>
      <c r="M209" t="b">
        <v>0</v>
      </c>
      <c r="N209" s="6" t="s">
        <v>8268</v>
      </c>
      <c r="O209" s="5">
        <f t="shared" si="12"/>
        <v>15.214285714285714</v>
      </c>
      <c r="P209">
        <f t="shared" si="13"/>
        <v>163.84615384615384</v>
      </c>
      <c r="Q209" s="6" t="s">
        <v>8310</v>
      </c>
      <c r="R209" s="6" t="s">
        <v>8314</v>
      </c>
      <c r="S209">
        <f t="shared" si="14"/>
        <v>2014</v>
      </c>
      <c r="T209">
        <f t="shared" si="15"/>
        <v>12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9">
        <v>41989.16165509259</v>
      </c>
      <c r="J210" s="9">
        <v>41959.16165509259</v>
      </c>
      <c r="K210" t="b">
        <v>0</v>
      </c>
      <c r="L210">
        <v>0</v>
      </c>
      <c r="M210" t="b">
        <v>0</v>
      </c>
      <c r="N210" s="6" t="s">
        <v>8268</v>
      </c>
      <c r="O210" s="5">
        <f t="shared" si="12"/>
        <v>0</v>
      </c>
      <c r="P210" t="e">
        <f t="shared" si="13"/>
        <v>#DIV/0!</v>
      </c>
      <c r="Q210" s="6" t="s">
        <v>8310</v>
      </c>
      <c r="R210" s="6" t="s">
        <v>8314</v>
      </c>
      <c r="S210">
        <f t="shared" si="14"/>
        <v>2014</v>
      </c>
      <c r="T210">
        <f t="shared" si="15"/>
        <v>11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9">
        <v>42195.714525462965</v>
      </c>
      <c r="J211" s="9">
        <v>42165.714525462965</v>
      </c>
      <c r="K211" t="b">
        <v>0</v>
      </c>
      <c r="L211">
        <v>0</v>
      </c>
      <c r="M211" t="b">
        <v>0</v>
      </c>
      <c r="N211" s="6" t="s">
        <v>8268</v>
      </c>
      <c r="O211" s="5">
        <f t="shared" si="12"/>
        <v>0</v>
      </c>
      <c r="P211" t="e">
        <f t="shared" si="13"/>
        <v>#DIV/0!</v>
      </c>
      <c r="Q211" s="6" t="s">
        <v>8310</v>
      </c>
      <c r="R211" s="6" t="s">
        <v>8314</v>
      </c>
      <c r="S211">
        <f t="shared" si="14"/>
        <v>2015</v>
      </c>
      <c r="T211">
        <f t="shared" si="15"/>
        <v>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9">
        <v>42277.999999999993</v>
      </c>
      <c r="J212" s="9">
        <v>42248.856388888882</v>
      </c>
      <c r="K212" t="b">
        <v>0</v>
      </c>
      <c r="L212">
        <v>33</v>
      </c>
      <c r="M212" t="b">
        <v>0</v>
      </c>
      <c r="N212" s="6" t="s">
        <v>8268</v>
      </c>
      <c r="O212" s="5">
        <f t="shared" si="12"/>
        <v>25.25</v>
      </c>
      <c r="P212">
        <f t="shared" si="13"/>
        <v>91.818181818181813</v>
      </c>
      <c r="Q212" s="6" t="s">
        <v>8310</v>
      </c>
      <c r="R212" s="6" t="s">
        <v>8314</v>
      </c>
      <c r="S212">
        <f t="shared" si="14"/>
        <v>2015</v>
      </c>
      <c r="T212">
        <f t="shared" si="15"/>
        <v>9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9">
        <v>42265.951585648152</v>
      </c>
      <c r="J213" s="9">
        <v>42235.951585648152</v>
      </c>
      <c r="K213" t="b">
        <v>0</v>
      </c>
      <c r="L213">
        <v>12</v>
      </c>
      <c r="M213" t="b">
        <v>0</v>
      </c>
      <c r="N213" s="6" t="s">
        <v>8268</v>
      </c>
      <c r="O213" s="5">
        <f t="shared" si="12"/>
        <v>44.6</v>
      </c>
      <c r="P213">
        <f t="shared" si="13"/>
        <v>185.83333333333334</v>
      </c>
      <c r="Q213" s="6" t="s">
        <v>8310</v>
      </c>
      <c r="R213" s="6" t="s">
        <v>8314</v>
      </c>
      <c r="S213">
        <f t="shared" si="14"/>
        <v>2015</v>
      </c>
      <c r="T213">
        <f t="shared" si="15"/>
        <v>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9">
        <v>42476.631018518521</v>
      </c>
      <c r="J214" s="9">
        <v>42416.672685185178</v>
      </c>
      <c r="K214" t="b">
        <v>0</v>
      </c>
      <c r="L214">
        <v>1</v>
      </c>
      <c r="M214" t="b">
        <v>0</v>
      </c>
      <c r="N214" s="6" t="s">
        <v>8268</v>
      </c>
      <c r="O214" s="5">
        <f t="shared" si="12"/>
        <v>1.5873015873015872E-2</v>
      </c>
      <c r="P214">
        <f t="shared" si="13"/>
        <v>1</v>
      </c>
      <c r="Q214" s="6" t="s">
        <v>8310</v>
      </c>
      <c r="R214" s="6" t="s">
        <v>8314</v>
      </c>
      <c r="S214">
        <f t="shared" si="14"/>
        <v>2016</v>
      </c>
      <c r="T214">
        <f t="shared" si="15"/>
        <v>2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9">
        <v>42232.379641203697</v>
      </c>
      <c r="J215" s="9">
        <v>42202.385960648149</v>
      </c>
      <c r="K215" t="b">
        <v>0</v>
      </c>
      <c r="L215">
        <v>1</v>
      </c>
      <c r="M215" t="b">
        <v>0</v>
      </c>
      <c r="N215" s="6" t="s">
        <v>8268</v>
      </c>
      <c r="O215" s="5">
        <f t="shared" si="12"/>
        <v>0.04</v>
      </c>
      <c r="P215">
        <f t="shared" si="13"/>
        <v>20</v>
      </c>
      <c r="Q215" s="6" t="s">
        <v>8310</v>
      </c>
      <c r="R215" s="6" t="s">
        <v>8314</v>
      </c>
      <c r="S215">
        <f t="shared" si="14"/>
        <v>2015</v>
      </c>
      <c r="T215">
        <f t="shared" si="15"/>
        <v>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9">
        <v>42069.432280092595</v>
      </c>
      <c r="J216" s="9">
        <v>42009.432280092595</v>
      </c>
      <c r="K216" t="b">
        <v>0</v>
      </c>
      <c r="L216">
        <v>1</v>
      </c>
      <c r="M216" t="b">
        <v>0</v>
      </c>
      <c r="N216" s="6" t="s">
        <v>8268</v>
      </c>
      <c r="O216" s="5">
        <f t="shared" si="12"/>
        <v>8.0000000000000002E-3</v>
      </c>
      <c r="P216">
        <f t="shared" si="13"/>
        <v>1</v>
      </c>
      <c r="Q216" s="6" t="s">
        <v>8310</v>
      </c>
      <c r="R216" s="6" t="s">
        <v>8314</v>
      </c>
      <c r="S216">
        <f t="shared" si="14"/>
        <v>2015</v>
      </c>
      <c r="T216">
        <f t="shared" si="15"/>
        <v>1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9">
        <v>42417.790972222218</v>
      </c>
      <c r="J217" s="9">
        <v>42375.021782407406</v>
      </c>
      <c r="K217" t="b">
        <v>0</v>
      </c>
      <c r="L217">
        <v>1</v>
      </c>
      <c r="M217" t="b">
        <v>0</v>
      </c>
      <c r="N217" s="6" t="s">
        <v>8268</v>
      </c>
      <c r="O217" s="5">
        <f t="shared" si="12"/>
        <v>0.22727272727272727</v>
      </c>
      <c r="P217">
        <f t="shared" si="13"/>
        <v>10</v>
      </c>
      <c r="Q217" s="6" t="s">
        <v>8310</v>
      </c>
      <c r="R217" s="6" t="s">
        <v>8314</v>
      </c>
      <c r="S217">
        <f t="shared" si="14"/>
        <v>2016</v>
      </c>
      <c r="T217">
        <f t="shared" si="15"/>
        <v>1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9">
        <v>42116.708761574067</v>
      </c>
      <c r="J218" s="9">
        <v>42066.750428240739</v>
      </c>
      <c r="K218" t="b">
        <v>0</v>
      </c>
      <c r="L218">
        <v>84</v>
      </c>
      <c r="M218" t="b">
        <v>0</v>
      </c>
      <c r="N218" s="6" t="s">
        <v>8268</v>
      </c>
      <c r="O218" s="5">
        <f t="shared" si="12"/>
        <v>55.698440000000005</v>
      </c>
      <c r="P218">
        <f t="shared" si="13"/>
        <v>331.53833333333336</v>
      </c>
      <c r="Q218" s="6" t="s">
        <v>8310</v>
      </c>
      <c r="R218" s="6" t="s">
        <v>8314</v>
      </c>
      <c r="S218">
        <f t="shared" si="14"/>
        <v>2015</v>
      </c>
      <c r="T218">
        <f t="shared" si="15"/>
        <v>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9">
        <v>42001.432280092595</v>
      </c>
      <c r="J219" s="9">
        <v>41970.432280092595</v>
      </c>
      <c r="K219" t="b">
        <v>0</v>
      </c>
      <c r="L219">
        <v>38</v>
      </c>
      <c r="M219" t="b">
        <v>0</v>
      </c>
      <c r="N219" s="6" t="s">
        <v>8268</v>
      </c>
      <c r="O219" s="5">
        <f t="shared" si="12"/>
        <v>11.943</v>
      </c>
      <c r="P219">
        <f t="shared" si="13"/>
        <v>314.28947368421052</v>
      </c>
      <c r="Q219" s="6" t="s">
        <v>8310</v>
      </c>
      <c r="R219" s="6" t="s">
        <v>8314</v>
      </c>
      <c r="S219">
        <f t="shared" si="14"/>
        <v>2014</v>
      </c>
      <c r="T219">
        <f t="shared" si="15"/>
        <v>11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9">
        <v>42139.420011574075</v>
      </c>
      <c r="J220" s="9">
        <v>42079.420011574075</v>
      </c>
      <c r="K220" t="b">
        <v>0</v>
      </c>
      <c r="L220">
        <v>1</v>
      </c>
      <c r="M220" t="b">
        <v>0</v>
      </c>
      <c r="N220" s="6" t="s">
        <v>8268</v>
      </c>
      <c r="O220" s="5">
        <f t="shared" si="12"/>
        <v>2</v>
      </c>
      <c r="P220">
        <f t="shared" si="13"/>
        <v>100</v>
      </c>
      <c r="Q220" s="6" t="s">
        <v>8310</v>
      </c>
      <c r="R220" s="6" t="s">
        <v>8314</v>
      </c>
      <c r="S220">
        <f t="shared" si="14"/>
        <v>2015</v>
      </c>
      <c r="T220">
        <f t="shared" si="15"/>
        <v>3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9">
        <v>42461.082638888889</v>
      </c>
      <c r="J221" s="9">
        <v>42429.118344907409</v>
      </c>
      <c r="K221" t="b">
        <v>0</v>
      </c>
      <c r="L221">
        <v>76</v>
      </c>
      <c r="M221" t="b">
        <v>0</v>
      </c>
      <c r="N221" s="6" t="s">
        <v>8268</v>
      </c>
      <c r="O221" s="5">
        <f t="shared" si="12"/>
        <v>17.630000000000003</v>
      </c>
      <c r="P221">
        <f t="shared" si="13"/>
        <v>115.98684210526316</v>
      </c>
      <c r="Q221" s="6" t="s">
        <v>8310</v>
      </c>
      <c r="R221" s="6" t="s">
        <v>8314</v>
      </c>
      <c r="S221">
        <f t="shared" si="14"/>
        <v>2016</v>
      </c>
      <c r="T221">
        <f t="shared" si="15"/>
        <v>2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9">
        <v>42236.629166666658</v>
      </c>
      <c r="J222" s="9">
        <v>42195.435532407406</v>
      </c>
      <c r="K222" t="b">
        <v>0</v>
      </c>
      <c r="L222">
        <v>3</v>
      </c>
      <c r="M222" t="b">
        <v>0</v>
      </c>
      <c r="N222" s="6" t="s">
        <v>8268</v>
      </c>
      <c r="O222" s="5">
        <f t="shared" si="12"/>
        <v>0.72</v>
      </c>
      <c r="P222">
        <f t="shared" si="13"/>
        <v>120</v>
      </c>
      <c r="Q222" s="6" t="s">
        <v>8310</v>
      </c>
      <c r="R222" s="6" t="s">
        <v>8314</v>
      </c>
      <c r="S222">
        <f t="shared" si="14"/>
        <v>2015</v>
      </c>
      <c r="T222">
        <f t="shared" si="15"/>
        <v>7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9">
        <v>42091.587546296294</v>
      </c>
      <c r="J223" s="9">
        <v>42031.629212962966</v>
      </c>
      <c r="K223" t="b">
        <v>0</v>
      </c>
      <c r="L223">
        <v>0</v>
      </c>
      <c r="M223" t="b">
        <v>0</v>
      </c>
      <c r="N223" s="6" t="s">
        <v>8268</v>
      </c>
      <c r="O223" s="5">
        <f t="shared" si="12"/>
        <v>0</v>
      </c>
      <c r="P223" t="e">
        <f t="shared" si="13"/>
        <v>#DIV/0!</v>
      </c>
      <c r="Q223" s="6" t="s">
        <v>8310</v>
      </c>
      <c r="R223" s="6" t="s">
        <v>8314</v>
      </c>
      <c r="S223">
        <f t="shared" si="14"/>
        <v>2015</v>
      </c>
      <c r="T223">
        <f t="shared" si="15"/>
        <v>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9">
        <v>42089.902083333327</v>
      </c>
      <c r="J224" s="9">
        <v>42031.561550925922</v>
      </c>
      <c r="K224" t="b">
        <v>0</v>
      </c>
      <c r="L224">
        <v>2</v>
      </c>
      <c r="M224" t="b">
        <v>0</v>
      </c>
      <c r="N224" s="6" t="s">
        <v>8268</v>
      </c>
      <c r="O224" s="5">
        <f t="shared" si="12"/>
        <v>13</v>
      </c>
      <c r="P224">
        <f t="shared" si="13"/>
        <v>65</v>
      </c>
      <c r="Q224" s="6" t="s">
        <v>8310</v>
      </c>
      <c r="R224" s="6" t="s">
        <v>8314</v>
      </c>
      <c r="S224">
        <f t="shared" si="14"/>
        <v>2015</v>
      </c>
      <c r="T224">
        <f t="shared" si="15"/>
        <v>1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9">
        <v>42511.836805555555</v>
      </c>
      <c r="J225" s="9">
        <v>42481.839699074073</v>
      </c>
      <c r="K225" t="b">
        <v>0</v>
      </c>
      <c r="L225">
        <v>0</v>
      </c>
      <c r="M225" t="b">
        <v>0</v>
      </c>
      <c r="N225" s="6" t="s">
        <v>8268</v>
      </c>
      <c r="O225" s="5">
        <f t="shared" si="12"/>
        <v>0</v>
      </c>
      <c r="P225" t="e">
        <f t="shared" si="13"/>
        <v>#DIV/0!</v>
      </c>
      <c r="Q225" s="6" t="s">
        <v>8310</v>
      </c>
      <c r="R225" s="6" t="s">
        <v>8314</v>
      </c>
      <c r="S225">
        <f t="shared" si="14"/>
        <v>2016</v>
      </c>
      <c r="T225">
        <f t="shared" si="15"/>
        <v>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9">
        <v>42195.026921296296</v>
      </c>
      <c r="J226" s="9">
        <v>42135.026921296296</v>
      </c>
      <c r="K226" t="b">
        <v>0</v>
      </c>
      <c r="L226">
        <v>0</v>
      </c>
      <c r="M226" t="b">
        <v>0</v>
      </c>
      <c r="N226" s="6" t="s">
        <v>8268</v>
      </c>
      <c r="O226" s="5">
        <f t="shared" si="12"/>
        <v>0</v>
      </c>
      <c r="P226" t="e">
        <f t="shared" si="13"/>
        <v>#DIV/0!</v>
      </c>
      <c r="Q226" s="6" t="s">
        <v>8310</v>
      </c>
      <c r="R226" s="6" t="s">
        <v>8314</v>
      </c>
      <c r="S226">
        <f t="shared" si="14"/>
        <v>2015</v>
      </c>
      <c r="T226">
        <f t="shared" si="15"/>
        <v>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9">
        <v>42468.711273148147</v>
      </c>
      <c r="J227" s="9">
        <v>42438.752939814811</v>
      </c>
      <c r="K227" t="b">
        <v>0</v>
      </c>
      <c r="L227">
        <v>0</v>
      </c>
      <c r="M227" t="b">
        <v>0</v>
      </c>
      <c r="N227" s="6" t="s">
        <v>8268</v>
      </c>
      <c r="O227" s="5">
        <f t="shared" si="12"/>
        <v>0</v>
      </c>
      <c r="P227" t="e">
        <f t="shared" si="13"/>
        <v>#DIV/0!</v>
      </c>
      <c r="Q227" s="6" t="s">
        <v>8310</v>
      </c>
      <c r="R227" s="6" t="s">
        <v>8314</v>
      </c>
      <c r="S227">
        <f t="shared" si="14"/>
        <v>2016</v>
      </c>
      <c r="T227">
        <f t="shared" si="15"/>
        <v>3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9">
        <v>42155.186805555553</v>
      </c>
      <c r="J228" s="9">
        <v>42106.457685185182</v>
      </c>
      <c r="K228" t="b">
        <v>0</v>
      </c>
      <c r="L228">
        <v>2</v>
      </c>
      <c r="M228" t="b">
        <v>0</v>
      </c>
      <c r="N228" s="6" t="s">
        <v>8268</v>
      </c>
      <c r="O228" s="5">
        <f t="shared" si="12"/>
        <v>0.86206896551724133</v>
      </c>
      <c r="P228">
        <f t="shared" si="13"/>
        <v>125</v>
      </c>
      <c r="Q228" s="6" t="s">
        <v>8310</v>
      </c>
      <c r="R228" s="6" t="s">
        <v>8314</v>
      </c>
      <c r="S228">
        <f t="shared" si="14"/>
        <v>2015</v>
      </c>
      <c r="T228">
        <f t="shared" si="15"/>
        <v>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9">
        <v>42194.685659722221</v>
      </c>
      <c r="J229" s="9">
        <v>42164.685659722221</v>
      </c>
      <c r="K229" t="b">
        <v>0</v>
      </c>
      <c r="L229">
        <v>0</v>
      </c>
      <c r="M229" t="b">
        <v>0</v>
      </c>
      <c r="N229" s="6" t="s">
        <v>8268</v>
      </c>
      <c r="O229" s="5">
        <f t="shared" si="12"/>
        <v>0</v>
      </c>
      <c r="P229" t="e">
        <f t="shared" si="13"/>
        <v>#DIV/0!</v>
      </c>
      <c r="Q229" s="6" t="s">
        <v>8310</v>
      </c>
      <c r="R229" s="6" t="s">
        <v>8314</v>
      </c>
      <c r="S229">
        <f t="shared" si="14"/>
        <v>2015</v>
      </c>
      <c r="T229">
        <f t="shared" si="15"/>
        <v>6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9">
        <v>42156.478067129625</v>
      </c>
      <c r="J230" s="9">
        <v>42096.478067129625</v>
      </c>
      <c r="K230" t="b">
        <v>0</v>
      </c>
      <c r="L230">
        <v>0</v>
      </c>
      <c r="M230" t="b">
        <v>0</v>
      </c>
      <c r="N230" s="6" t="s">
        <v>8268</v>
      </c>
      <c r="O230" s="5">
        <f t="shared" si="12"/>
        <v>0</v>
      </c>
      <c r="P230" t="e">
        <f t="shared" si="13"/>
        <v>#DIV/0!</v>
      </c>
      <c r="Q230" s="6" t="s">
        <v>8310</v>
      </c>
      <c r="R230" s="6" t="s">
        <v>8314</v>
      </c>
      <c r="S230">
        <f t="shared" si="14"/>
        <v>2015</v>
      </c>
      <c r="T230">
        <f t="shared" si="15"/>
        <v>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9">
        <v>42413.725659722222</v>
      </c>
      <c r="J231" s="9">
        <v>42383.725659722222</v>
      </c>
      <c r="K231" t="b">
        <v>0</v>
      </c>
      <c r="L231">
        <v>0</v>
      </c>
      <c r="M231" t="b">
        <v>0</v>
      </c>
      <c r="N231" s="6" t="s">
        <v>8268</v>
      </c>
      <c r="O231" s="5">
        <f t="shared" si="12"/>
        <v>0</v>
      </c>
      <c r="P231" t="e">
        <f t="shared" si="13"/>
        <v>#DIV/0!</v>
      </c>
      <c r="Q231" s="6" t="s">
        <v>8310</v>
      </c>
      <c r="R231" s="6" t="s">
        <v>8314</v>
      </c>
      <c r="S231">
        <f t="shared" si="14"/>
        <v>2016</v>
      </c>
      <c r="T231">
        <f t="shared" si="15"/>
        <v>1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9">
        <v>42159.568877314807</v>
      </c>
      <c r="J232" s="9">
        <v>42129.568877314807</v>
      </c>
      <c r="K232" t="b">
        <v>0</v>
      </c>
      <c r="L232">
        <v>2</v>
      </c>
      <c r="M232" t="b">
        <v>0</v>
      </c>
      <c r="N232" s="6" t="s">
        <v>8268</v>
      </c>
      <c r="O232" s="5">
        <f t="shared" si="12"/>
        <v>0.4</v>
      </c>
      <c r="P232">
        <f t="shared" si="13"/>
        <v>30</v>
      </c>
      <c r="Q232" s="6" t="s">
        <v>8310</v>
      </c>
      <c r="R232" s="6" t="s">
        <v>8314</v>
      </c>
      <c r="S232">
        <f t="shared" si="14"/>
        <v>2015</v>
      </c>
      <c r="T232">
        <f t="shared" si="15"/>
        <v>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9">
        <v>42371.750590277778</v>
      </c>
      <c r="J233" s="9">
        <v>42341.750590277778</v>
      </c>
      <c r="K233" t="b">
        <v>0</v>
      </c>
      <c r="L233">
        <v>0</v>
      </c>
      <c r="M233" t="b">
        <v>0</v>
      </c>
      <c r="N233" s="6" t="s">
        <v>8268</v>
      </c>
      <c r="O233" s="5">
        <f t="shared" si="12"/>
        <v>0</v>
      </c>
      <c r="P233" t="e">
        <f t="shared" si="13"/>
        <v>#DIV/0!</v>
      </c>
      <c r="Q233" s="6" t="s">
        <v>8310</v>
      </c>
      <c r="R233" s="6" t="s">
        <v>8314</v>
      </c>
      <c r="S233">
        <f t="shared" si="14"/>
        <v>2015</v>
      </c>
      <c r="T233">
        <f t="shared" si="15"/>
        <v>12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9">
        <v>42062.617430555554</v>
      </c>
      <c r="J234" s="9">
        <v>42032.617430555554</v>
      </c>
      <c r="K234" t="b">
        <v>0</v>
      </c>
      <c r="L234">
        <v>7</v>
      </c>
      <c r="M234" t="b">
        <v>0</v>
      </c>
      <c r="N234" s="6" t="s">
        <v>8268</v>
      </c>
      <c r="O234" s="5">
        <f t="shared" si="12"/>
        <v>2.75</v>
      </c>
      <c r="P234">
        <f t="shared" si="13"/>
        <v>15.714285714285714</v>
      </c>
      <c r="Q234" s="6" t="s">
        <v>8310</v>
      </c>
      <c r="R234" s="6" t="s">
        <v>8314</v>
      </c>
      <c r="S234">
        <f t="shared" si="14"/>
        <v>2015</v>
      </c>
      <c r="T234">
        <f t="shared" si="15"/>
        <v>1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9">
        <v>42642.703379629624</v>
      </c>
      <c r="J235" s="9">
        <v>42612.703379629624</v>
      </c>
      <c r="K235" t="b">
        <v>0</v>
      </c>
      <c r="L235">
        <v>0</v>
      </c>
      <c r="M235" t="b">
        <v>0</v>
      </c>
      <c r="N235" s="6" t="s">
        <v>8268</v>
      </c>
      <c r="O235" s="5">
        <f t="shared" si="12"/>
        <v>0</v>
      </c>
      <c r="P235" t="e">
        <f t="shared" si="13"/>
        <v>#DIV/0!</v>
      </c>
      <c r="Q235" s="6" t="s">
        <v>8310</v>
      </c>
      <c r="R235" s="6" t="s">
        <v>8314</v>
      </c>
      <c r="S235">
        <f t="shared" si="14"/>
        <v>2016</v>
      </c>
      <c r="T235">
        <f t="shared" si="15"/>
        <v>8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9">
        <v>42175.82707175926</v>
      </c>
      <c r="J236" s="9">
        <v>42135.82707175926</v>
      </c>
      <c r="K236" t="b">
        <v>0</v>
      </c>
      <c r="L236">
        <v>5</v>
      </c>
      <c r="M236" t="b">
        <v>0</v>
      </c>
      <c r="N236" s="6" t="s">
        <v>8268</v>
      </c>
      <c r="O236" s="5">
        <f t="shared" si="12"/>
        <v>40.1</v>
      </c>
      <c r="P236">
        <f t="shared" si="13"/>
        <v>80.2</v>
      </c>
      <c r="Q236" s="6" t="s">
        <v>8310</v>
      </c>
      <c r="R236" s="6" t="s">
        <v>8314</v>
      </c>
      <c r="S236">
        <f t="shared" si="14"/>
        <v>2015</v>
      </c>
      <c r="T236">
        <f t="shared" si="15"/>
        <v>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9">
        <v>42194.700196759259</v>
      </c>
      <c r="J237" s="9">
        <v>42164.700196759259</v>
      </c>
      <c r="K237" t="b">
        <v>0</v>
      </c>
      <c r="L237">
        <v>0</v>
      </c>
      <c r="M237" t="b">
        <v>0</v>
      </c>
      <c r="N237" s="6" t="s">
        <v>8268</v>
      </c>
      <c r="O237" s="5">
        <f t="shared" si="12"/>
        <v>0</v>
      </c>
      <c r="P237" t="e">
        <f t="shared" si="13"/>
        <v>#DIV/0!</v>
      </c>
      <c r="Q237" s="6" t="s">
        <v>8310</v>
      </c>
      <c r="R237" s="6" t="s">
        <v>8314</v>
      </c>
      <c r="S237">
        <f t="shared" si="14"/>
        <v>2015</v>
      </c>
      <c r="T237">
        <f t="shared" si="15"/>
        <v>6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9">
        <v>42373.791666666664</v>
      </c>
      <c r="J238" s="9">
        <v>42320.876145833325</v>
      </c>
      <c r="K238" t="b">
        <v>0</v>
      </c>
      <c r="L238">
        <v>0</v>
      </c>
      <c r="M238" t="b">
        <v>0</v>
      </c>
      <c r="N238" s="6" t="s">
        <v>8268</v>
      </c>
      <c r="O238" s="5">
        <f t="shared" si="12"/>
        <v>0</v>
      </c>
      <c r="P238" t="e">
        <f t="shared" si="13"/>
        <v>#DIV/0!</v>
      </c>
      <c r="Q238" s="6" t="s">
        <v>8310</v>
      </c>
      <c r="R238" s="6" t="s">
        <v>8314</v>
      </c>
      <c r="S238">
        <f t="shared" si="14"/>
        <v>2015</v>
      </c>
      <c r="T238">
        <f t="shared" si="15"/>
        <v>11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9">
        <v>42437.368854166663</v>
      </c>
      <c r="J239" s="9">
        <v>42377.368854166663</v>
      </c>
      <c r="K239" t="b">
        <v>0</v>
      </c>
      <c r="L239">
        <v>1</v>
      </c>
      <c r="M239" t="b">
        <v>0</v>
      </c>
      <c r="N239" s="6" t="s">
        <v>8268</v>
      </c>
      <c r="O239" s="5">
        <f t="shared" si="12"/>
        <v>0.33333333333333337</v>
      </c>
      <c r="P239">
        <f t="shared" si="13"/>
        <v>50</v>
      </c>
      <c r="Q239" s="6" t="s">
        <v>8310</v>
      </c>
      <c r="R239" s="6" t="s">
        <v>8314</v>
      </c>
      <c r="S239">
        <f t="shared" si="14"/>
        <v>2016</v>
      </c>
      <c r="T239">
        <f t="shared" si="15"/>
        <v>1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9">
        <v>42734.166666666664</v>
      </c>
      <c r="J240" s="9">
        <v>42713.754166666658</v>
      </c>
      <c r="K240" t="b">
        <v>0</v>
      </c>
      <c r="L240">
        <v>0</v>
      </c>
      <c r="M240" t="b">
        <v>0</v>
      </c>
      <c r="N240" s="6" t="s">
        <v>8268</v>
      </c>
      <c r="O240" s="5">
        <f t="shared" si="12"/>
        <v>0</v>
      </c>
      <c r="P240" t="e">
        <f t="shared" si="13"/>
        <v>#DIV/0!</v>
      </c>
      <c r="Q240" s="6" t="s">
        <v>8310</v>
      </c>
      <c r="R240" s="6" t="s">
        <v>8314</v>
      </c>
      <c r="S240">
        <f t="shared" si="14"/>
        <v>2016</v>
      </c>
      <c r="T240">
        <f t="shared" si="15"/>
        <v>12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9">
        <v>42316.291666666664</v>
      </c>
      <c r="J241" s="9">
        <v>42296.901967592588</v>
      </c>
      <c r="K241" t="b">
        <v>0</v>
      </c>
      <c r="L241">
        <v>5</v>
      </c>
      <c r="M241" t="b">
        <v>0</v>
      </c>
      <c r="N241" s="6" t="s">
        <v>8268</v>
      </c>
      <c r="O241" s="5">
        <f t="shared" si="12"/>
        <v>25</v>
      </c>
      <c r="P241">
        <f t="shared" si="13"/>
        <v>50</v>
      </c>
      <c r="Q241" s="6" t="s">
        <v>8310</v>
      </c>
      <c r="R241" s="6" t="s">
        <v>8314</v>
      </c>
      <c r="S241">
        <f t="shared" si="14"/>
        <v>2015</v>
      </c>
      <c r="T241">
        <f t="shared" si="15"/>
        <v>10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9">
        <v>41399.500127314815</v>
      </c>
      <c r="J242" s="9">
        <v>41354.500127314815</v>
      </c>
      <c r="K242" t="b">
        <v>1</v>
      </c>
      <c r="L242">
        <v>137</v>
      </c>
      <c r="M242" t="b">
        <v>1</v>
      </c>
      <c r="N242" s="6" t="s">
        <v>8269</v>
      </c>
      <c r="O242" s="5">
        <f t="shared" si="12"/>
        <v>107.63413333333334</v>
      </c>
      <c r="P242">
        <f t="shared" si="13"/>
        <v>117.84759124087591</v>
      </c>
      <c r="Q242" s="6" t="s">
        <v>8310</v>
      </c>
      <c r="R242" s="6" t="s">
        <v>8315</v>
      </c>
      <c r="S242">
        <f t="shared" si="14"/>
        <v>2013</v>
      </c>
      <c r="T242">
        <f t="shared" si="15"/>
        <v>3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9">
        <v>41994.489629629628</v>
      </c>
      <c r="J243" s="9">
        <v>41949.489629629628</v>
      </c>
      <c r="K243" t="b">
        <v>1</v>
      </c>
      <c r="L243">
        <v>376</v>
      </c>
      <c r="M243" t="b">
        <v>1</v>
      </c>
      <c r="N243" s="6" t="s">
        <v>8269</v>
      </c>
      <c r="O243" s="5">
        <f t="shared" si="12"/>
        <v>112.63736263736264</v>
      </c>
      <c r="P243">
        <f t="shared" si="13"/>
        <v>109.04255319148936</v>
      </c>
      <c r="Q243" s="6" t="s">
        <v>8310</v>
      </c>
      <c r="R243" s="6" t="s">
        <v>8315</v>
      </c>
      <c r="S243">
        <f t="shared" si="14"/>
        <v>2014</v>
      </c>
      <c r="T243">
        <f t="shared" si="15"/>
        <v>11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9">
        <v>40897.28460648148</v>
      </c>
      <c r="J244" s="9">
        <v>40862.28460648148</v>
      </c>
      <c r="K244" t="b">
        <v>1</v>
      </c>
      <c r="L244">
        <v>202</v>
      </c>
      <c r="M244" t="b">
        <v>1</v>
      </c>
      <c r="N244" s="6" t="s">
        <v>8269</v>
      </c>
      <c r="O244" s="5">
        <f t="shared" si="12"/>
        <v>113.46153846153845</v>
      </c>
      <c r="P244">
        <f t="shared" si="13"/>
        <v>73.019801980198025</v>
      </c>
      <c r="Q244" s="6" t="s">
        <v>8310</v>
      </c>
      <c r="R244" s="6" t="s">
        <v>8315</v>
      </c>
      <c r="S244">
        <f t="shared" si="14"/>
        <v>2011</v>
      </c>
      <c r="T244">
        <f t="shared" si="15"/>
        <v>11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9">
        <v>41691.839166666665</v>
      </c>
      <c r="J245" s="9">
        <v>41661.839166666665</v>
      </c>
      <c r="K245" t="b">
        <v>1</v>
      </c>
      <c r="L245">
        <v>328</v>
      </c>
      <c r="M245" t="b">
        <v>1</v>
      </c>
      <c r="N245" s="6" t="s">
        <v>8269</v>
      </c>
      <c r="O245" s="5">
        <f t="shared" si="12"/>
        <v>102.592</v>
      </c>
      <c r="P245">
        <f t="shared" si="13"/>
        <v>78.195121951219505</v>
      </c>
      <c r="Q245" s="6" t="s">
        <v>8310</v>
      </c>
      <c r="R245" s="6" t="s">
        <v>8315</v>
      </c>
      <c r="S245">
        <f t="shared" si="14"/>
        <v>2014</v>
      </c>
      <c r="T245">
        <f t="shared" si="15"/>
        <v>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9">
        <v>40253.087499999994</v>
      </c>
      <c r="J246" s="9">
        <v>40213.115266203698</v>
      </c>
      <c r="K246" t="b">
        <v>1</v>
      </c>
      <c r="L246">
        <v>84</v>
      </c>
      <c r="M246" t="b">
        <v>1</v>
      </c>
      <c r="N246" s="6" t="s">
        <v>8269</v>
      </c>
      <c r="O246" s="5">
        <f t="shared" si="12"/>
        <v>113.75714285714287</v>
      </c>
      <c r="P246">
        <f t="shared" si="13"/>
        <v>47.398809523809526</v>
      </c>
      <c r="Q246" s="6" t="s">
        <v>8310</v>
      </c>
      <c r="R246" s="6" t="s">
        <v>8315</v>
      </c>
      <c r="S246">
        <f t="shared" si="14"/>
        <v>2010</v>
      </c>
      <c r="T246">
        <f t="shared" si="15"/>
        <v>2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9">
        <v>41136.844733796293</v>
      </c>
      <c r="J247" s="9">
        <v>41106.844733796293</v>
      </c>
      <c r="K247" t="b">
        <v>1</v>
      </c>
      <c r="L247">
        <v>96</v>
      </c>
      <c r="M247" t="b">
        <v>1</v>
      </c>
      <c r="N247" s="6" t="s">
        <v>8269</v>
      </c>
      <c r="O247" s="5">
        <f t="shared" si="12"/>
        <v>103.71999999999998</v>
      </c>
      <c r="P247">
        <f t="shared" si="13"/>
        <v>54.020833333333336</v>
      </c>
      <c r="Q247" s="6" t="s">
        <v>8310</v>
      </c>
      <c r="R247" s="6" t="s">
        <v>8315</v>
      </c>
      <c r="S247">
        <f t="shared" si="14"/>
        <v>2012</v>
      </c>
      <c r="T247">
        <f t="shared" si="15"/>
        <v>7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9">
        <v>40530.196817129625</v>
      </c>
      <c r="J248" s="9">
        <v>40480.155150462961</v>
      </c>
      <c r="K248" t="b">
        <v>1</v>
      </c>
      <c r="L248">
        <v>223</v>
      </c>
      <c r="M248" t="b">
        <v>1</v>
      </c>
      <c r="N248" s="6" t="s">
        <v>8269</v>
      </c>
      <c r="O248" s="5">
        <f t="shared" si="12"/>
        <v>305.46000000000004</v>
      </c>
      <c r="P248">
        <f t="shared" si="13"/>
        <v>68.488789237668158</v>
      </c>
      <c r="Q248" s="6" t="s">
        <v>8310</v>
      </c>
      <c r="R248" s="6" t="s">
        <v>8315</v>
      </c>
      <c r="S248">
        <f t="shared" si="14"/>
        <v>2010</v>
      </c>
      <c r="T248">
        <f t="shared" si="15"/>
        <v>10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9">
        <v>40466.943749999999</v>
      </c>
      <c r="J249" s="9">
        <v>40430.395995370367</v>
      </c>
      <c r="K249" t="b">
        <v>1</v>
      </c>
      <c r="L249">
        <v>62</v>
      </c>
      <c r="M249" t="b">
        <v>1</v>
      </c>
      <c r="N249" s="6" t="s">
        <v>8269</v>
      </c>
      <c r="O249" s="5">
        <f t="shared" si="12"/>
        <v>134.1</v>
      </c>
      <c r="P249">
        <f t="shared" si="13"/>
        <v>108.14516129032258</v>
      </c>
      <c r="Q249" s="6" t="s">
        <v>8310</v>
      </c>
      <c r="R249" s="6" t="s">
        <v>8315</v>
      </c>
      <c r="S249">
        <f t="shared" si="14"/>
        <v>2010</v>
      </c>
      <c r="T249">
        <f t="shared" si="15"/>
        <v>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9">
        <v>40915.566076388888</v>
      </c>
      <c r="J250" s="9">
        <v>40870.566076388888</v>
      </c>
      <c r="K250" t="b">
        <v>1</v>
      </c>
      <c r="L250">
        <v>146</v>
      </c>
      <c r="M250" t="b">
        <v>1</v>
      </c>
      <c r="N250" s="6" t="s">
        <v>8269</v>
      </c>
      <c r="O250" s="5">
        <f t="shared" si="12"/>
        <v>101.33294117647058</v>
      </c>
      <c r="P250">
        <f t="shared" si="13"/>
        <v>589.95205479452056</v>
      </c>
      <c r="Q250" s="6" t="s">
        <v>8310</v>
      </c>
      <c r="R250" s="6" t="s">
        <v>8315</v>
      </c>
      <c r="S250">
        <f t="shared" si="14"/>
        <v>2011</v>
      </c>
      <c r="T250">
        <f t="shared" si="15"/>
        <v>11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9">
        <v>40412.527777777774</v>
      </c>
      <c r="J251" s="9">
        <v>40332.715509259258</v>
      </c>
      <c r="K251" t="b">
        <v>1</v>
      </c>
      <c r="L251">
        <v>235</v>
      </c>
      <c r="M251" t="b">
        <v>1</v>
      </c>
      <c r="N251" s="6" t="s">
        <v>8269</v>
      </c>
      <c r="O251" s="5">
        <f t="shared" si="12"/>
        <v>112.92</v>
      </c>
      <c r="P251">
        <f t="shared" si="13"/>
        <v>48.051063829787232</v>
      </c>
      <c r="Q251" s="6" t="s">
        <v>8310</v>
      </c>
      <c r="R251" s="6" t="s">
        <v>8315</v>
      </c>
      <c r="S251">
        <f t="shared" si="14"/>
        <v>2010</v>
      </c>
      <c r="T251">
        <f t="shared" si="15"/>
        <v>6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9">
        <v>41431.357534722221</v>
      </c>
      <c r="J252" s="9">
        <v>41401.357534722221</v>
      </c>
      <c r="K252" t="b">
        <v>1</v>
      </c>
      <c r="L252">
        <v>437</v>
      </c>
      <c r="M252" t="b">
        <v>1</v>
      </c>
      <c r="N252" s="6" t="s">
        <v>8269</v>
      </c>
      <c r="O252" s="5">
        <f t="shared" si="12"/>
        <v>105.58333333333334</v>
      </c>
      <c r="P252">
        <f t="shared" si="13"/>
        <v>72.482837528604122</v>
      </c>
      <c r="Q252" s="6" t="s">
        <v>8310</v>
      </c>
      <c r="R252" s="6" t="s">
        <v>8315</v>
      </c>
      <c r="S252">
        <f t="shared" si="14"/>
        <v>2013</v>
      </c>
      <c r="T252">
        <f t="shared" si="15"/>
        <v>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9">
        <v>41045.583333333328</v>
      </c>
      <c r="J253" s="9">
        <v>41013.579236111109</v>
      </c>
      <c r="K253" t="b">
        <v>1</v>
      </c>
      <c r="L253">
        <v>77</v>
      </c>
      <c r="M253" t="b">
        <v>1</v>
      </c>
      <c r="N253" s="6" t="s">
        <v>8269</v>
      </c>
      <c r="O253" s="5">
        <f t="shared" si="12"/>
        <v>125.57142857142858</v>
      </c>
      <c r="P253">
        <f t="shared" si="13"/>
        <v>57.077922077922075</v>
      </c>
      <c r="Q253" s="6" t="s">
        <v>8310</v>
      </c>
      <c r="R253" s="6" t="s">
        <v>8315</v>
      </c>
      <c r="S253">
        <f t="shared" si="14"/>
        <v>2012</v>
      </c>
      <c r="T253">
        <f t="shared" si="15"/>
        <v>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9">
        <v>40329.957638888889</v>
      </c>
      <c r="J254" s="9">
        <v>40266.454375000001</v>
      </c>
      <c r="K254" t="b">
        <v>1</v>
      </c>
      <c r="L254">
        <v>108</v>
      </c>
      <c r="M254" t="b">
        <v>1</v>
      </c>
      <c r="N254" s="6" t="s">
        <v>8269</v>
      </c>
      <c r="O254" s="5">
        <f t="shared" si="12"/>
        <v>184.56</v>
      </c>
      <c r="P254">
        <f t="shared" si="13"/>
        <v>85.444444444444443</v>
      </c>
      <c r="Q254" s="6" t="s">
        <v>8310</v>
      </c>
      <c r="R254" s="6" t="s">
        <v>8315</v>
      </c>
      <c r="S254">
        <f t="shared" si="14"/>
        <v>2010</v>
      </c>
      <c r="T254">
        <f t="shared" si="15"/>
        <v>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9">
        <v>40954.44253472222</v>
      </c>
      <c r="J255" s="9">
        <v>40924.44253472222</v>
      </c>
      <c r="K255" t="b">
        <v>1</v>
      </c>
      <c r="L255">
        <v>7</v>
      </c>
      <c r="M255" t="b">
        <v>1</v>
      </c>
      <c r="N255" s="6" t="s">
        <v>8269</v>
      </c>
      <c r="O255" s="5">
        <f t="shared" si="12"/>
        <v>100.73333333333335</v>
      </c>
      <c r="P255">
        <f t="shared" si="13"/>
        <v>215.85714285714286</v>
      </c>
      <c r="Q255" s="6" t="s">
        <v>8310</v>
      </c>
      <c r="R255" s="6" t="s">
        <v>8315</v>
      </c>
      <c r="S255">
        <f t="shared" si="14"/>
        <v>2012</v>
      </c>
      <c r="T255">
        <f t="shared" si="15"/>
        <v>1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9">
        <v>42293.874999999993</v>
      </c>
      <c r="J256" s="9">
        <v>42263.744328703695</v>
      </c>
      <c r="K256" t="b">
        <v>1</v>
      </c>
      <c r="L256">
        <v>314</v>
      </c>
      <c r="M256" t="b">
        <v>1</v>
      </c>
      <c r="N256" s="6" t="s">
        <v>8269</v>
      </c>
      <c r="O256" s="5">
        <f t="shared" si="12"/>
        <v>116.94725</v>
      </c>
      <c r="P256">
        <f t="shared" si="13"/>
        <v>89.38643312101911</v>
      </c>
      <c r="Q256" s="6" t="s">
        <v>8310</v>
      </c>
      <c r="R256" s="6" t="s">
        <v>8315</v>
      </c>
      <c r="S256">
        <f t="shared" si="14"/>
        <v>2015</v>
      </c>
      <c r="T256">
        <f t="shared" si="15"/>
        <v>9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9">
        <v>40618.276412037034</v>
      </c>
      <c r="J257" s="9">
        <v>40588.318078703705</v>
      </c>
      <c r="K257" t="b">
        <v>1</v>
      </c>
      <c r="L257">
        <v>188</v>
      </c>
      <c r="M257" t="b">
        <v>1</v>
      </c>
      <c r="N257" s="6" t="s">
        <v>8269</v>
      </c>
      <c r="O257" s="5">
        <f t="shared" si="12"/>
        <v>106.73325</v>
      </c>
      <c r="P257">
        <f t="shared" si="13"/>
        <v>45.418404255319146</v>
      </c>
      <c r="Q257" s="6" t="s">
        <v>8310</v>
      </c>
      <c r="R257" s="6" t="s">
        <v>8315</v>
      </c>
      <c r="S257">
        <f t="shared" si="14"/>
        <v>2011</v>
      </c>
      <c r="T257">
        <f t="shared" si="15"/>
        <v>2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9">
        <v>41349.560960648145</v>
      </c>
      <c r="J258" s="9">
        <v>41319.560960648145</v>
      </c>
      <c r="K258" t="b">
        <v>1</v>
      </c>
      <c r="L258">
        <v>275</v>
      </c>
      <c r="M258" t="b">
        <v>1</v>
      </c>
      <c r="N258" s="6" t="s">
        <v>8269</v>
      </c>
      <c r="O258" s="5">
        <f t="shared" ref="O258:O321" si="16">E258/D258*100</f>
        <v>139.1</v>
      </c>
      <c r="P258">
        <f t="shared" ref="P258:P321" si="17">E258/L258</f>
        <v>65.756363636363631</v>
      </c>
      <c r="Q258" s="6" t="s">
        <v>8310</v>
      </c>
      <c r="R258" s="6" t="s">
        <v>8315</v>
      </c>
      <c r="S258">
        <f t="shared" si="14"/>
        <v>2013</v>
      </c>
      <c r="T258">
        <f t="shared" si="15"/>
        <v>2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9">
        <v>42509.418541666666</v>
      </c>
      <c r="J259" s="9">
        <v>42479.418541666666</v>
      </c>
      <c r="K259" t="b">
        <v>1</v>
      </c>
      <c r="L259">
        <v>560</v>
      </c>
      <c r="M259" t="b">
        <v>1</v>
      </c>
      <c r="N259" s="6" t="s">
        <v>8269</v>
      </c>
      <c r="O259" s="5">
        <f t="shared" si="16"/>
        <v>106.72648571428572</v>
      </c>
      <c r="P259">
        <f t="shared" si="17"/>
        <v>66.70405357142856</v>
      </c>
      <c r="Q259" s="6" t="s">
        <v>8310</v>
      </c>
      <c r="R259" s="6" t="s">
        <v>8315</v>
      </c>
      <c r="S259">
        <f t="shared" ref="S259:S322" si="18">YEAR(J259)</f>
        <v>2016</v>
      </c>
      <c r="T259">
        <f t="shared" ref="T259:T322" si="19">MONTH(J259)</f>
        <v>4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9">
        <v>40711.843356481477</v>
      </c>
      <c r="J260" s="9">
        <v>40681.843356481477</v>
      </c>
      <c r="K260" t="b">
        <v>1</v>
      </c>
      <c r="L260">
        <v>688</v>
      </c>
      <c r="M260" t="b">
        <v>1</v>
      </c>
      <c r="N260" s="6" t="s">
        <v>8269</v>
      </c>
      <c r="O260" s="5">
        <f t="shared" si="16"/>
        <v>191.14</v>
      </c>
      <c r="P260">
        <f t="shared" si="17"/>
        <v>83.345930232558146</v>
      </c>
      <c r="Q260" s="6" t="s">
        <v>8310</v>
      </c>
      <c r="R260" s="6" t="s">
        <v>8315</v>
      </c>
      <c r="S260">
        <f t="shared" si="18"/>
        <v>2011</v>
      </c>
      <c r="T260">
        <f t="shared" si="19"/>
        <v>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9">
        <v>42102.529733796291</v>
      </c>
      <c r="J261" s="9">
        <v>42072.529733796291</v>
      </c>
      <c r="K261" t="b">
        <v>1</v>
      </c>
      <c r="L261">
        <v>942</v>
      </c>
      <c r="M261" t="b">
        <v>1</v>
      </c>
      <c r="N261" s="6" t="s">
        <v>8269</v>
      </c>
      <c r="O261" s="5">
        <f t="shared" si="16"/>
        <v>131.93789333333334</v>
      </c>
      <c r="P261">
        <f t="shared" si="17"/>
        <v>105.04609341825902</v>
      </c>
      <c r="Q261" s="6" t="s">
        <v>8310</v>
      </c>
      <c r="R261" s="6" t="s">
        <v>8315</v>
      </c>
      <c r="S261">
        <f t="shared" si="18"/>
        <v>2015</v>
      </c>
      <c r="T261">
        <f t="shared" si="19"/>
        <v>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9">
        <v>40376.207638888889</v>
      </c>
      <c r="J262" s="9">
        <v>40330.547210648147</v>
      </c>
      <c r="K262" t="b">
        <v>1</v>
      </c>
      <c r="L262">
        <v>88</v>
      </c>
      <c r="M262" t="b">
        <v>1</v>
      </c>
      <c r="N262" s="6" t="s">
        <v>8269</v>
      </c>
      <c r="O262" s="5">
        <f t="shared" si="16"/>
        <v>106.4</v>
      </c>
      <c r="P262">
        <f t="shared" si="17"/>
        <v>120.90909090909091</v>
      </c>
      <c r="Q262" s="6" t="s">
        <v>8310</v>
      </c>
      <c r="R262" s="6" t="s">
        <v>8315</v>
      </c>
      <c r="S262">
        <f t="shared" si="18"/>
        <v>2010</v>
      </c>
      <c r="T262">
        <f t="shared" si="19"/>
        <v>6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9">
        <v>41067.413194444445</v>
      </c>
      <c r="J263" s="9">
        <v>41017.677129629628</v>
      </c>
      <c r="K263" t="b">
        <v>1</v>
      </c>
      <c r="L263">
        <v>220</v>
      </c>
      <c r="M263" t="b">
        <v>1</v>
      </c>
      <c r="N263" s="6" t="s">
        <v>8269</v>
      </c>
      <c r="O263" s="5">
        <f t="shared" si="16"/>
        <v>107.4</v>
      </c>
      <c r="P263">
        <f t="shared" si="17"/>
        <v>97.63636363636364</v>
      </c>
      <c r="Q263" s="6" t="s">
        <v>8310</v>
      </c>
      <c r="R263" s="6" t="s">
        <v>8315</v>
      </c>
      <c r="S263">
        <f t="shared" si="18"/>
        <v>2012</v>
      </c>
      <c r="T263">
        <f t="shared" si="19"/>
        <v>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9">
        <v>40600.039675925924</v>
      </c>
      <c r="J264" s="9">
        <v>40555.039675925924</v>
      </c>
      <c r="K264" t="b">
        <v>1</v>
      </c>
      <c r="L264">
        <v>145</v>
      </c>
      <c r="M264" t="b">
        <v>1</v>
      </c>
      <c r="N264" s="6" t="s">
        <v>8269</v>
      </c>
      <c r="O264" s="5">
        <f t="shared" si="16"/>
        <v>240</v>
      </c>
      <c r="P264">
        <f t="shared" si="17"/>
        <v>41.379310344827587</v>
      </c>
      <c r="Q264" s="6" t="s">
        <v>8310</v>
      </c>
      <c r="R264" s="6" t="s">
        <v>8315</v>
      </c>
      <c r="S264">
        <f t="shared" si="18"/>
        <v>2011</v>
      </c>
      <c r="T264">
        <f t="shared" si="19"/>
        <v>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9">
        <v>41179.746458333328</v>
      </c>
      <c r="J265" s="9">
        <v>41149.746458333328</v>
      </c>
      <c r="K265" t="b">
        <v>1</v>
      </c>
      <c r="L265">
        <v>963</v>
      </c>
      <c r="M265" t="b">
        <v>1</v>
      </c>
      <c r="N265" s="6" t="s">
        <v>8269</v>
      </c>
      <c r="O265" s="5">
        <f t="shared" si="16"/>
        <v>118.08108</v>
      </c>
      <c r="P265">
        <f t="shared" si="17"/>
        <v>30.654485981308412</v>
      </c>
      <c r="Q265" s="6" t="s">
        <v>8310</v>
      </c>
      <c r="R265" s="6" t="s">
        <v>8315</v>
      </c>
      <c r="S265">
        <f t="shared" si="18"/>
        <v>2012</v>
      </c>
      <c r="T265">
        <f t="shared" si="19"/>
        <v>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9">
        <v>41040.411979166667</v>
      </c>
      <c r="J266" s="9">
        <v>41010.411979166667</v>
      </c>
      <c r="K266" t="b">
        <v>1</v>
      </c>
      <c r="L266">
        <v>91</v>
      </c>
      <c r="M266" t="b">
        <v>1</v>
      </c>
      <c r="N266" s="6" t="s">
        <v>8269</v>
      </c>
      <c r="O266" s="5">
        <f t="shared" si="16"/>
        <v>118.19999999999999</v>
      </c>
      <c r="P266">
        <f t="shared" si="17"/>
        <v>64.945054945054949</v>
      </c>
      <c r="Q266" s="6" t="s">
        <v>8310</v>
      </c>
      <c r="R266" s="6" t="s">
        <v>8315</v>
      </c>
      <c r="S266">
        <f t="shared" si="18"/>
        <v>2012</v>
      </c>
      <c r="T266">
        <f t="shared" si="19"/>
        <v>4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9">
        <v>40308.636111111111</v>
      </c>
      <c r="J267" s="9">
        <v>40267.037384259253</v>
      </c>
      <c r="K267" t="b">
        <v>1</v>
      </c>
      <c r="L267">
        <v>58</v>
      </c>
      <c r="M267" t="b">
        <v>1</v>
      </c>
      <c r="N267" s="6" t="s">
        <v>8269</v>
      </c>
      <c r="O267" s="5">
        <f t="shared" si="16"/>
        <v>111.1</v>
      </c>
      <c r="P267">
        <f t="shared" si="17"/>
        <v>95.775862068965523</v>
      </c>
      <c r="Q267" s="6" t="s">
        <v>8310</v>
      </c>
      <c r="R267" s="6" t="s">
        <v>8315</v>
      </c>
      <c r="S267">
        <f t="shared" si="18"/>
        <v>2010</v>
      </c>
      <c r="T267">
        <f t="shared" si="19"/>
        <v>3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9">
        <v>40290.95208333333</v>
      </c>
      <c r="J268" s="9">
        <v>40204.966516203705</v>
      </c>
      <c r="K268" t="b">
        <v>1</v>
      </c>
      <c r="L268">
        <v>36</v>
      </c>
      <c r="M268" t="b">
        <v>1</v>
      </c>
      <c r="N268" s="6" t="s">
        <v>8269</v>
      </c>
      <c r="O268" s="5">
        <f t="shared" si="16"/>
        <v>145.5</v>
      </c>
      <c r="P268">
        <f t="shared" si="17"/>
        <v>40.416666666666664</v>
      </c>
      <c r="Q268" s="6" t="s">
        <v>8310</v>
      </c>
      <c r="R268" s="6" t="s">
        <v>8315</v>
      </c>
      <c r="S268">
        <f t="shared" si="18"/>
        <v>2010</v>
      </c>
      <c r="T268">
        <f t="shared" si="19"/>
        <v>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9">
        <v>41815.244201388887</v>
      </c>
      <c r="J269" s="9">
        <v>41785.244201388887</v>
      </c>
      <c r="K269" t="b">
        <v>1</v>
      </c>
      <c r="L269">
        <v>165</v>
      </c>
      <c r="M269" t="b">
        <v>1</v>
      </c>
      <c r="N269" s="6" t="s">
        <v>8269</v>
      </c>
      <c r="O269" s="5">
        <f t="shared" si="16"/>
        <v>131.62883248730967</v>
      </c>
      <c r="P269">
        <f t="shared" si="17"/>
        <v>78.578424242424248</v>
      </c>
      <c r="Q269" s="6" t="s">
        <v>8310</v>
      </c>
      <c r="R269" s="6" t="s">
        <v>8315</v>
      </c>
      <c r="S269">
        <f t="shared" si="18"/>
        <v>2014</v>
      </c>
      <c r="T269">
        <f t="shared" si="19"/>
        <v>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9">
        <v>40853.985856481479</v>
      </c>
      <c r="J270" s="9">
        <v>40808.944189814814</v>
      </c>
      <c r="K270" t="b">
        <v>1</v>
      </c>
      <c r="L270">
        <v>111</v>
      </c>
      <c r="M270" t="b">
        <v>1</v>
      </c>
      <c r="N270" s="6" t="s">
        <v>8269</v>
      </c>
      <c r="O270" s="5">
        <f t="shared" si="16"/>
        <v>111.4</v>
      </c>
      <c r="P270">
        <f t="shared" si="17"/>
        <v>50.18018018018018</v>
      </c>
      <c r="Q270" s="6" t="s">
        <v>8310</v>
      </c>
      <c r="R270" s="6" t="s">
        <v>8315</v>
      </c>
      <c r="S270">
        <f t="shared" si="18"/>
        <v>2011</v>
      </c>
      <c r="T270">
        <f t="shared" si="19"/>
        <v>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9">
        <v>42787.988680555551</v>
      </c>
      <c r="J271" s="9">
        <v>42757.988680555551</v>
      </c>
      <c r="K271" t="b">
        <v>1</v>
      </c>
      <c r="L271">
        <v>1596</v>
      </c>
      <c r="M271" t="b">
        <v>1</v>
      </c>
      <c r="N271" s="6" t="s">
        <v>8269</v>
      </c>
      <c r="O271" s="5">
        <f t="shared" si="16"/>
        <v>147.23376999999999</v>
      </c>
      <c r="P271">
        <f t="shared" si="17"/>
        <v>92.251735588972423</v>
      </c>
      <c r="Q271" s="6" t="s">
        <v>8310</v>
      </c>
      <c r="R271" s="6" t="s">
        <v>8315</v>
      </c>
      <c r="S271">
        <f t="shared" si="18"/>
        <v>2017</v>
      </c>
      <c r="T271">
        <f t="shared" si="19"/>
        <v>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9">
        <v>40687.958333333328</v>
      </c>
      <c r="J272" s="9">
        <v>40637.658217592587</v>
      </c>
      <c r="K272" t="b">
        <v>1</v>
      </c>
      <c r="L272">
        <v>61</v>
      </c>
      <c r="M272" t="b">
        <v>1</v>
      </c>
      <c r="N272" s="6" t="s">
        <v>8269</v>
      </c>
      <c r="O272" s="5">
        <f t="shared" si="16"/>
        <v>152.60869565217391</v>
      </c>
      <c r="P272">
        <f t="shared" si="17"/>
        <v>57.540983606557376</v>
      </c>
      <c r="Q272" s="6" t="s">
        <v>8310</v>
      </c>
      <c r="R272" s="6" t="s">
        <v>8315</v>
      </c>
      <c r="S272">
        <f t="shared" si="18"/>
        <v>2011</v>
      </c>
      <c r="T272">
        <f t="shared" si="19"/>
        <v>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9">
        <v>41641.125</v>
      </c>
      <c r="J273" s="9">
        <v>41611.891909722224</v>
      </c>
      <c r="K273" t="b">
        <v>1</v>
      </c>
      <c r="L273">
        <v>287</v>
      </c>
      <c r="M273" t="b">
        <v>1</v>
      </c>
      <c r="N273" s="6" t="s">
        <v>8269</v>
      </c>
      <c r="O273" s="5">
        <f t="shared" si="16"/>
        <v>104.67999999999999</v>
      </c>
      <c r="P273">
        <f t="shared" si="17"/>
        <v>109.42160278745645</v>
      </c>
      <c r="Q273" s="6" t="s">
        <v>8310</v>
      </c>
      <c r="R273" s="6" t="s">
        <v>8315</v>
      </c>
      <c r="S273">
        <f t="shared" si="18"/>
        <v>2013</v>
      </c>
      <c r="T273">
        <f t="shared" si="19"/>
        <v>12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9">
        <v>40296.575694444444</v>
      </c>
      <c r="J274" s="9">
        <v>40235.692025462959</v>
      </c>
      <c r="K274" t="b">
        <v>1</v>
      </c>
      <c r="L274">
        <v>65</v>
      </c>
      <c r="M274" t="b">
        <v>1</v>
      </c>
      <c r="N274" s="6" t="s">
        <v>8269</v>
      </c>
      <c r="O274" s="5">
        <f t="shared" si="16"/>
        <v>177.43366666666668</v>
      </c>
      <c r="P274">
        <f t="shared" si="17"/>
        <v>81.892461538461546</v>
      </c>
      <c r="Q274" s="6" t="s">
        <v>8310</v>
      </c>
      <c r="R274" s="6" t="s">
        <v>8315</v>
      </c>
      <c r="S274">
        <f t="shared" si="18"/>
        <v>2010</v>
      </c>
      <c r="T274">
        <f t="shared" si="19"/>
        <v>2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9">
        <v>40727.29011574074</v>
      </c>
      <c r="J275" s="9">
        <v>40697.29011574074</v>
      </c>
      <c r="K275" t="b">
        <v>1</v>
      </c>
      <c r="L275">
        <v>118</v>
      </c>
      <c r="M275" t="b">
        <v>1</v>
      </c>
      <c r="N275" s="6" t="s">
        <v>8269</v>
      </c>
      <c r="O275" s="5">
        <f t="shared" si="16"/>
        <v>107.7758</v>
      </c>
      <c r="P275">
        <f t="shared" si="17"/>
        <v>45.667711864406776</v>
      </c>
      <c r="Q275" s="6" t="s">
        <v>8310</v>
      </c>
      <c r="R275" s="6" t="s">
        <v>8315</v>
      </c>
      <c r="S275">
        <f t="shared" si="18"/>
        <v>2011</v>
      </c>
      <c r="T275">
        <f t="shared" si="19"/>
        <v>6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9">
        <v>41004.082638888889</v>
      </c>
      <c r="J276" s="9">
        <v>40969.704039351847</v>
      </c>
      <c r="K276" t="b">
        <v>1</v>
      </c>
      <c r="L276">
        <v>113</v>
      </c>
      <c r="M276" t="b">
        <v>1</v>
      </c>
      <c r="N276" s="6" t="s">
        <v>8269</v>
      </c>
      <c r="O276" s="5">
        <f t="shared" si="16"/>
        <v>156</v>
      </c>
      <c r="P276">
        <f t="shared" si="17"/>
        <v>55.221238938053098</v>
      </c>
      <c r="Q276" s="6" t="s">
        <v>8310</v>
      </c>
      <c r="R276" s="6" t="s">
        <v>8315</v>
      </c>
      <c r="S276">
        <f t="shared" si="18"/>
        <v>2012</v>
      </c>
      <c r="T276">
        <f t="shared" si="19"/>
        <v>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9">
        <v>41222.865347222221</v>
      </c>
      <c r="J277" s="9">
        <v>41192.823680555557</v>
      </c>
      <c r="K277" t="b">
        <v>1</v>
      </c>
      <c r="L277">
        <v>332</v>
      </c>
      <c r="M277" t="b">
        <v>1</v>
      </c>
      <c r="N277" s="6" t="s">
        <v>8269</v>
      </c>
      <c r="O277" s="5">
        <f t="shared" si="16"/>
        <v>108.395</v>
      </c>
      <c r="P277">
        <f t="shared" si="17"/>
        <v>65.298192771084331</v>
      </c>
      <c r="Q277" s="6" t="s">
        <v>8310</v>
      </c>
      <c r="R277" s="6" t="s">
        <v>8315</v>
      </c>
      <c r="S277">
        <f t="shared" si="18"/>
        <v>2012</v>
      </c>
      <c r="T277">
        <f t="shared" si="19"/>
        <v>10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9">
        <v>41026.831874999996</v>
      </c>
      <c r="J278" s="9">
        <v>40966.87354166666</v>
      </c>
      <c r="K278" t="b">
        <v>1</v>
      </c>
      <c r="L278">
        <v>62</v>
      </c>
      <c r="M278" t="b">
        <v>1</v>
      </c>
      <c r="N278" s="6" t="s">
        <v>8269</v>
      </c>
      <c r="O278" s="5">
        <f t="shared" si="16"/>
        <v>147.6</v>
      </c>
      <c r="P278">
        <f t="shared" si="17"/>
        <v>95.225806451612897</v>
      </c>
      <c r="Q278" s="6" t="s">
        <v>8310</v>
      </c>
      <c r="R278" s="6" t="s">
        <v>8315</v>
      </c>
      <c r="S278">
        <f t="shared" si="18"/>
        <v>2012</v>
      </c>
      <c r="T278">
        <f t="shared" si="19"/>
        <v>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9">
        <v>42147.68309027778</v>
      </c>
      <c r="J279" s="9">
        <v>42117.68309027778</v>
      </c>
      <c r="K279" t="b">
        <v>1</v>
      </c>
      <c r="L279">
        <v>951</v>
      </c>
      <c r="M279" t="b">
        <v>1</v>
      </c>
      <c r="N279" s="6" t="s">
        <v>8269</v>
      </c>
      <c r="O279" s="5">
        <f t="shared" si="16"/>
        <v>110.38153846153847</v>
      </c>
      <c r="P279">
        <f t="shared" si="17"/>
        <v>75.444794952681391</v>
      </c>
      <c r="Q279" s="6" t="s">
        <v>8310</v>
      </c>
      <c r="R279" s="6" t="s">
        <v>8315</v>
      </c>
      <c r="S279">
        <f t="shared" si="18"/>
        <v>2015</v>
      </c>
      <c r="T279">
        <f t="shared" si="19"/>
        <v>4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9">
        <v>41193.832627314812</v>
      </c>
      <c r="J280" s="9">
        <v>41163.832627314812</v>
      </c>
      <c r="K280" t="b">
        <v>1</v>
      </c>
      <c r="L280">
        <v>415</v>
      </c>
      <c r="M280" t="b">
        <v>1</v>
      </c>
      <c r="N280" s="6" t="s">
        <v>8269</v>
      </c>
      <c r="O280" s="5">
        <f t="shared" si="16"/>
        <v>150.34814814814814</v>
      </c>
      <c r="P280">
        <f t="shared" si="17"/>
        <v>97.816867469879512</v>
      </c>
      <c r="Q280" s="6" t="s">
        <v>8310</v>
      </c>
      <c r="R280" s="6" t="s">
        <v>8315</v>
      </c>
      <c r="S280">
        <f t="shared" si="18"/>
        <v>2012</v>
      </c>
      <c r="T280">
        <f t="shared" si="19"/>
        <v>9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9">
        <v>42792.875694444439</v>
      </c>
      <c r="J281" s="9">
        <v>42759.035833333335</v>
      </c>
      <c r="K281" t="b">
        <v>1</v>
      </c>
      <c r="L281">
        <v>305</v>
      </c>
      <c r="M281" t="b">
        <v>1</v>
      </c>
      <c r="N281" s="6" t="s">
        <v>8269</v>
      </c>
      <c r="O281" s="5">
        <f t="shared" si="16"/>
        <v>157.31829411764707</v>
      </c>
      <c r="P281">
        <f t="shared" si="17"/>
        <v>87.685606557377056</v>
      </c>
      <c r="Q281" s="6" t="s">
        <v>8310</v>
      </c>
      <c r="R281" s="6" t="s">
        <v>8315</v>
      </c>
      <c r="S281">
        <f t="shared" si="18"/>
        <v>2017</v>
      </c>
      <c r="T281">
        <f t="shared" si="19"/>
        <v>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9">
        <v>41789.382349537031</v>
      </c>
      <c r="J282" s="9">
        <v>41744.382349537031</v>
      </c>
      <c r="K282" t="b">
        <v>1</v>
      </c>
      <c r="L282">
        <v>2139</v>
      </c>
      <c r="M282" t="b">
        <v>1</v>
      </c>
      <c r="N282" s="6" t="s">
        <v>8269</v>
      </c>
      <c r="O282" s="5">
        <f t="shared" si="16"/>
        <v>156.14400000000001</v>
      </c>
      <c r="P282">
        <f t="shared" si="17"/>
        <v>54.748948106591868</v>
      </c>
      <c r="Q282" s="6" t="s">
        <v>8310</v>
      </c>
      <c r="R282" s="6" t="s">
        <v>8315</v>
      </c>
      <c r="S282">
        <f t="shared" si="18"/>
        <v>2014</v>
      </c>
      <c r="T282">
        <f t="shared" si="19"/>
        <v>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9">
        <v>40035.601388888885</v>
      </c>
      <c r="J283" s="9">
        <v>39949.955011574071</v>
      </c>
      <c r="K283" t="b">
        <v>1</v>
      </c>
      <c r="L283">
        <v>79</v>
      </c>
      <c r="M283" t="b">
        <v>1</v>
      </c>
      <c r="N283" s="6" t="s">
        <v>8269</v>
      </c>
      <c r="O283" s="5">
        <f t="shared" si="16"/>
        <v>120.58763636363636</v>
      </c>
      <c r="P283">
        <f t="shared" si="17"/>
        <v>83.953417721518989</v>
      </c>
      <c r="Q283" s="6" t="s">
        <v>8310</v>
      </c>
      <c r="R283" s="6" t="s">
        <v>8315</v>
      </c>
      <c r="S283">
        <f t="shared" si="18"/>
        <v>2009</v>
      </c>
      <c r="T283">
        <f t="shared" si="19"/>
        <v>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9">
        <v>40231.708333333328</v>
      </c>
      <c r="J284" s="9">
        <v>40194.711712962962</v>
      </c>
      <c r="K284" t="b">
        <v>1</v>
      </c>
      <c r="L284">
        <v>179</v>
      </c>
      <c r="M284" t="b">
        <v>1</v>
      </c>
      <c r="N284" s="6" t="s">
        <v>8269</v>
      </c>
      <c r="O284" s="5">
        <f t="shared" si="16"/>
        <v>101.18888888888888</v>
      </c>
      <c r="P284">
        <f t="shared" si="17"/>
        <v>254.38547486033519</v>
      </c>
      <c r="Q284" s="6" t="s">
        <v>8310</v>
      </c>
      <c r="R284" s="6" t="s">
        <v>8315</v>
      </c>
      <c r="S284">
        <f t="shared" si="18"/>
        <v>2010</v>
      </c>
      <c r="T284">
        <f t="shared" si="19"/>
        <v>1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9">
        <v>40694.999305555553</v>
      </c>
      <c r="J285" s="9">
        <v>40675.501666666663</v>
      </c>
      <c r="K285" t="b">
        <v>1</v>
      </c>
      <c r="L285">
        <v>202</v>
      </c>
      <c r="M285" t="b">
        <v>1</v>
      </c>
      <c r="N285" s="6" t="s">
        <v>8269</v>
      </c>
      <c r="O285" s="5">
        <f t="shared" si="16"/>
        <v>114.27249999999999</v>
      </c>
      <c r="P285">
        <f t="shared" si="17"/>
        <v>101.8269801980198</v>
      </c>
      <c r="Q285" s="6" t="s">
        <v>8310</v>
      </c>
      <c r="R285" s="6" t="s">
        <v>8315</v>
      </c>
      <c r="S285">
        <f t="shared" si="18"/>
        <v>2011</v>
      </c>
      <c r="T285">
        <f t="shared" si="19"/>
        <v>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9">
        <v>40929.529861111107</v>
      </c>
      <c r="J286" s="9">
        <v>40904.529861111107</v>
      </c>
      <c r="K286" t="b">
        <v>1</v>
      </c>
      <c r="L286">
        <v>760</v>
      </c>
      <c r="M286" t="b">
        <v>1</v>
      </c>
      <c r="N286" s="6" t="s">
        <v>8269</v>
      </c>
      <c r="O286" s="5">
        <f t="shared" si="16"/>
        <v>104.62615</v>
      </c>
      <c r="P286">
        <f t="shared" si="17"/>
        <v>55.066394736842106</v>
      </c>
      <c r="Q286" s="6" t="s">
        <v>8310</v>
      </c>
      <c r="R286" s="6" t="s">
        <v>8315</v>
      </c>
      <c r="S286">
        <f t="shared" si="18"/>
        <v>2011</v>
      </c>
      <c r="T286">
        <f t="shared" si="19"/>
        <v>12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9">
        <v>41536.547777777778</v>
      </c>
      <c r="J287" s="9">
        <v>41506.547777777778</v>
      </c>
      <c r="K287" t="b">
        <v>1</v>
      </c>
      <c r="L287">
        <v>563</v>
      </c>
      <c r="M287" t="b">
        <v>1</v>
      </c>
      <c r="N287" s="6" t="s">
        <v>8269</v>
      </c>
      <c r="O287" s="5">
        <f t="shared" si="16"/>
        <v>228.82507142857142</v>
      </c>
      <c r="P287">
        <f t="shared" si="17"/>
        <v>56.901438721136763</v>
      </c>
      <c r="Q287" s="6" t="s">
        <v>8310</v>
      </c>
      <c r="R287" s="6" t="s">
        <v>8315</v>
      </c>
      <c r="S287">
        <f t="shared" si="18"/>
        <v>2013</v>
      </c>
      <c r="T287">
        <f t="shared" si="19"/>
        <v>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9">
        <v>41358.566249999996</v>
      </c>
      <c r="J288" s="9">
        <v>41313.60791666666</v>
      </c>
      <c r="K288" t="b">
        <v>1</v>
      </c>
      <c r="L288">
        <v>135</v>
      </c>
      <c r="M288" t="b">
        <v>1</v>
      </c>
      <c r="N288" s="6" t="s">
        <v>8269</v>
      </c>
      <c r="O288" s="5">
        <f t="shared" si="16"/>
        <v>109.15333333333332</v>
      </c>
      <c r="P288">
        <f t="shared" si="17"/>
        <v>121.28148148148148</v>
      </c>
      <c r="Q288" s="6" t="s">
        <v>8310</v>
      </c>
      <c r="R288" s="6" t="s">
        <v>8315</v>
      </c>
      <c r="S288">
        <f t="shared" si="18"/>
        <v>2013</v>
      </c>
      <c r="T288">
        <f t="shared" si="19"/>
        <v>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9">
        <v>41214.958333333328</v>
      </c>
      <c r="J289" s="9">
        <v>41184.069652777776</v>
      </c>
      <c r="K289" t="b">
        <v>1</v>
      </c>
      <c r="L289">
        <v>290</v>
      </c>
      <c r="M289" t="b">
        <v>1</v>
      </c>
      <c r="N289" s="6" t="s">
        <v>8269</v>
      </c>
      <c r="O289" s="5">
        <f t="shared" si="16"/>
        <v>176.29999999999998</v>
      </c>
      <c r="P289">
        <f t="shared" si="17"/>
        <v>91.189655172413794</v>
      </c>
      <c r="Q289" s="6" t="s">
        <v>8310</v>
      </c>
      <c r="R289" s="6" t="s">
        <v>8315</v>
      </c>
      <c r="S289">
        <f t="shared" si="18"/>
        <v>2012</v>
      </c>
      <c r="T289">
        <f t="shared" si="19"/>
        <v>10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9">
        <v>41085.960567129623</v>
      </c>
      <c r="J290" s="9">
        <v>41050.960567129623</v>
      </c>
      <c r="K290" t="b">
        <v>1</v>
      </c>
      <c r="L290">
        <v>447</v>
      </c>
      <c r="M290" t="b">
        <v>1</v>
      </c>
      <c r="N290" s="6" t="s">
        <v>8269</v>
      </c>
      <c r="O290" s="5">
        <f t="shared" si="16"/>
        <v>103.21061999999999</v>
      </c>
      <c r="P290">
        <f t="shared" si="17"/>
        <v>115.44812080536913</v>
      </c>
      <c r="Q290" s="6" t="s">
        <v>8310</v>
      </c>
      <c r="R290" s="6" t="s">
        <v>8315</v>
      </c>
      <c r="S290">
        <f t="shared" si="18"/>
        <v>2012</v>
      </c>
      <c r="T290">
        <f t="shared" si="19"/>
        <v>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9">
        <v>41580.248078703698</v>
      </c>
      <c r="J291" s="9">
        <v>41550.248078703698</v>
      </c>
      <c r="K291" t="b">
        <v>1</v>
      </c>
      <c r="L291">
        <v>232</v>
      </c>
      <c r="M291" t="b">
        <v>1</v>
      </c>
      <c r="N291" s="6" t="s">
        <v>8269</v>
      </c>
      <c r="O291" s="5">
        <f t="shared" si="16"/>
        <v>104.82000000000001</v>
      </c>
      <c r="P291">
        <f t="shared" si="17"/>
        <v>67.771551724137936</v>
      </c>
      <c r="Q291" s="6" t="s">
        <v>8310</v>
      </c>
      <c r="R291" s="6" t="s">
        <v>8315</v>
      </c>
      <c r="S291">
        <f t="shared" si="18"/>
        <v>2013</v>
      </c>
      <c r="T291">
        <f t="shared" si="19"/>
        <v>10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9">
        <v>40576.124305555553</v>
      </c>
      <c r="J292" s="9">
        <v>40526.160844907405</v>
      </c>
      <c r="K292" t="b">
        <v>1</v>
      </c>
      <c r="L292">
        <v>168</v>
      </c>
      <c r="M292" t="b">
        <v>1</v>
      </c>
      <c r="N292" s="6" t="s">
        <v>8269</v>
      </c>
      <c r="O292" s="5">
        <f t="shared" si="16"/>
        <v>106.68444444444445</v>
      </c>
      <c r="P292">
        <f t="shared" si="17"/>
        <v>28.576190476190476</v>
      </c>
      <c r="Q292" s="6" t="s">
        <v>8310</v>
      </c>
      <c r="R292" s="6" t="s">
        <v>8315</v>
      </c>
      <c r="S292">
        <f t="shared" si="18"/>
        <v>2010</v>
      </c>
      <c r="T292">
        <f t="shared" si="19"/>
        <v>12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9">
        <v>41394.792361111111</v>
      </c>
      <c r="J293" s="9">
        <v>41376.560717592591</v>
      </c>
      <c r="K293" t="b">
        <v>1</v>
      </c>
      <c r="L293">
        <v>128</v>
      </c>
      <c r="M293" t="b">
        <v>1</v>
      </c>
      <c r="N293" s="6" t="s">
        <v>8269</v>
      </c>
      <c r="O293" s="5">
        <f t="shared" si="16"/>
        <v>120.02</v>
      </c>
      <c r="P293">
        <f t="shared" si="17"/>
        <v>46.8828125</v>
      </c>
      <c r="Q293" s="6" t="s">
        <v>8310</v>
      </c>
      <c r="R293" s="6" t="s">
        <v>8315</v>
      </c>
      <c r="S293">
        <f t="shared" si="18"/>
        <v>2013</v>
      </c>
      <c r="T293">
        <f t="shared" si="19"/>
        <v>4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9">
        <v>40844.957638888889</v>
      </c>
      <c r="J294" s="9">
        <v>40812.594895833332</v>
      </c>
      <c r="K294" t="b">
        <v>1</v>
      </c>
      <c r="L294">
        <v>493</v>
      </c>
      <c r="M294" t="b">
        <v>1</v>
      </c>
      <c r="N294" s="6" t="s">
        <v>8269</v>
      </c>
      <c r="O294" s="5">
        <f t="shared" si="16"/>
        <v>101.50693333333334</v>
      </c>
      <c r="P294">
        <f t="shared" si="17"/>
        <v>154.42231237322514</v>
      </c>
      <c r="Q294" s="6" t="s">
        <v>8310</v>
      </c>
      <c r="R294" s="6" t="s">
        <v>8315</v>
      </c>
      <c r="S294">
        <f t="shared" si="18"/>
        <v>2011</v>
      </c>
      <c r="T294">
        <f t="shared" si="19"/>
        <v>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9">
        <v>41749.459652777776</v>
      </c>
      <c r="J295" s="9">
        <v>41719.459652777776</v>
      </c>
      <c r="K295" t="b">
        <v>1</v>
      </c>
      <c r="L295">
        <v>131</v>
      </c>
      <c r="M295" t="b">
        <v>1</v>
      </c>
      <c r="N295" s="6" t="s">
        <v>8269</v>
      </c>
      <c r="O295" s="5">
        <f t="shared" si="16"/>
        <v>101.38461538461539</v>
      </c>
      <c r="P295">
        <f t="shared" si="17"/>
        <v>201.22137404580153</v>
      </c>
      <c r="Q295" s="6" t="s">
        <v>8310</v>
      </c>
      <c r="R295" s="6" t="s">
        <v>8315</v>
      </c>
      <c r="S295">
        <f t="shared" si="18"/>
        <v>2014</v>
      </c>
      <c r="T295">
        <f t="shared" si="19"/>
        <v>3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9">
        <v>40378.458333333328</v>
      </c>
      <c r="J296" s="9">
        <v>40342.876087962963</v>
      </c>
      <c r="K296" t="b">
        <v>1</v>
      </c>
      <c r="L296">
        <v>50</v>
      </c>
      <c r="M296" t="b">
        <v>1</v>
      </c>
      <c r="N296" s="6" t="s">
        <v>8269</v>
      </c>
      <c r="O296" s="5">
        <f t="shared" si="16"/>
        <v>100</v>
      </c>
      <c r="P296">
        <f t="shared" si="17"/>
        <v>100</v>
      </c>
      <c r="Q296" s="6" t="s">
        <v>8310</v>
      </c>
      <c r="R296" s="6" t="s">
        <v>8315</v>
      </c>
      <c r="S296">
        <f t="shared" si="18"/>
        <v>2010</v>
      </c>
      <c r="T296">
        <f t="shared" si="19"/>
        <v>6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9">
        <v>41578.791666666664</v>
      </c>
      <c r="J297" s="9">
        <v>41518.796400462961</v>
      </c>
      <c r="K297" t="b">
        <v>1</v>
      </c>
      <c r="L297">
        <v>665</v>
      </c>
      <c r="M297" t="b">
        <v>1</v>
      </c>
      <c r="N297" s="6" t="s">
        <v>8269</v>
      </c>
      <c r="O297" s="5">
        <f t="shared" si="16"/>
        <v>133.10911999999999</v>
      </c>
      <c r="P297">
        <f t="shared" si="17"/>
        <v>100.08204511278196</v>
      </c>
      <c r="Q297" s="6" t="s">
        <v>8310</v>
      </c>
      <c r="R297" s="6" t="s">
        <v>8315</v>
      </c>
      <c r="S297">
        <f t="shared" si="18"/>
        <v>2013</v>
      </c>
      <c r="T297">
        <f t="shared" si="19"/>
        <v>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9">
        <v>41159.267164351848</v>
      </c>
      <c r="J298" s="9">
        <v>41134.267164351848</v>
      </c>
      <c r="K298" t="b">
        <v>1</v>
      </c>
      <c r="L298">
        <v>129</v>
      </c>
      <c r="M298" t="b">
        <v>1</v>
      </c>
      <c r="N298" s="6" t="s">
        <v>8269</v>
      </c>
      <c r="O298" s="5">
        <f t="shared" si="16"/>
        <v>118.72620000000001</v>
      </c>
      <c r="P298">
        <f t="shared" si="17"/>
        <v>230.08953488372092</v>
      </c>
      <c r="Q298" s="6" t="s">
        <v>8310</v>
      </c>
      <c r="R298" s="6" t="s">
        <v>8315</v>
      </c>
      <c r="S298">
        <f t="shared" si="18"/>
        <v>2012</v>
      </c>
      <c r="T298">
        <f t="shared" si="19"/>
        <v>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9">
        <v>42124.957638888889</v>
      </c>
      <c r="J299" s="9">
        <v>42089.519687500004</v>
      </c>
      <c r="K299" t="b">
        <v>1</v>
      </c>
      <c r="L299">
        <v>142</v>
      </c>
      <c r="M299" t="b">
        <v>1</v>
      </c>
      <c r="N299" s="6" t="s">
        <v>8269</v>
      </c>
      <c r="O299" s="5">
        <f t="shared" si="16"/>
        <v>100.64</v>
      </c>
      <c r="P299">
        <f t="shared" si="17"/>
        <v>141.74647887323943</v>
      </c>
      <c r="Q299" s="6" t="s">
        <v>8310</v>
      </c>
      <c r="R299" s="6" t="s">
        <v>8315</v>
      </c>
      <c r="S299">
        <f t="shared" si="18"/>
        <v>2015</v>
      </c>
      <c r="T299">
        <f t="shared" si="19"/>
        <v>3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9">
        <v>41768.666666666664</v>
      </c>
      <c r="J300" s="9">
        <v>41709.255185185182</v>
      </c>
      <c r="K300" t="b">
        <v>1</v>
      </c>
      <c r="L300">
        <v>2436</v>
      </c>
      <c r="M300" t="b">
        <v>1</v>
      </c>
      <c r="N300" s="6" t="s">
        <v>8269</v>
      </c>
      <c r="O300" s="5">
        <f t="shared" si="16"/>
        <v>108.93241269841269</v>
      </c>
      <c r="P300">
        <f t="shared" si="17"/>
        <v>56.344351395730705</v>
      </c>
      <c r="Q300" s="6" t="s">
        <v>8310</v>
      </c>
      <c r="R300" s="6" t="s">
        <v>8315</v>
      </c>
      <c r="S300">
        <f t="shared" si="18"/>
        <v>2014</v>
      </c>
      <c r="T300">
        <f t="shared" si="19"/>
        <v>3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9">
        <v>40499.058564814812</v>
      </c>
      <c r="J301" s="9">
        <v>40469.016898148147</v>
      </c>
      <c r="K301" t="b">
        <v>1</v>
      </c>
      <c r="L301">
        <v>244</v>
      </c>
      <c r="M301" t="b">
        <v>1</v>
      </c>
      <c r="N301" s="6" t="s">
        <v>8269</v>
      </c>
      <c r="O301" s="5">
        <f t="shared" si="16"/>
        <v>178.95250000000001</v>
      </c>
      <c r="P301">
        <f t="shared" si="17"/>
        <v>73.341188524590166</v>
      </c>
      <c r="Q301" s="6" t="s">
        <v>8310</v>
      </c>
      <c r="R301" s="6" t="s">
        <v>8315</v>
      </c>
      <c r="S301">
        <f t="shared" si="18"/>
        <v>2010</v>
      </c>
      <c r="T301">
        <f t="shared" si="19"/>
        <v>10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9">
        <v>40657.751597222217</v>
      </c>
      <c r="J302" s="9">
        <v>40626.751597222217</v>
      </c>
      <c r="K302" t="b">
        <v>1</v>
      </c>
      <c r="L302">
        <v>298</v>
      </c>
      <c r="M302" t="b">
        <v>1</v>
      </c>
      <c r="N302" s="6" t="s">
        <v>8269</v>
      </c>
      <c r="O302" s="5">
        <f t="shared" si="16"/>
        <v>101.72264</v>
      </c>
      <c r="P302">
        <f t="shared" si="17"/>
        <v>85.337785234899329</v>
      </c>
      <c r="Q302" s="6" t="s">
        <v>8310</v>
      </c>
      <c r="R302" s="6" t="s">
        <v>8315</v>
      </c>
      <c r="S302">
        <f t="shared" si="18"/>
        <v>2011</v>
      </c>
      <c r="T302">
        <f t="shared" si="19"/>
        <v>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9">
        <v>41352.487673611111</v>
      </c>
      <c r="J303" s="9">
        <v>41312.529340277775</v>
      </c>
      <c r="K303" t="b">
        <v>1</v>
      </c>
      <c r="L303">
        <v>251</v>
      </c>
      <c r="M303" t="b">
        <v>1</v>
      </c>
      <c r="N303" s="6" t="s">
        <v>8269</v>
      </c>
      <c r="O303" s="5">
        <f t="shared" si="16"/>
        <v>118.73499999999999</v>
      </c>
      <c r="P303">
        <f t="shared" si="17"/>
        <v>61.496215139442228</v>
      </c>
      <c r="Q303" s="6" t="s">
        <v>8310</v>
      </c>
      <c r="R303" s="6" t="s">
        <v>8315</v>
      </c>
      <c r="S303">
        <f t="shared" si="18"/>
        <v>2013</v>
      </c>
      <c r="T303">
        <f t="shared" si="19"/>
        <v>2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9">
        <v>40963.648587962962</v>
      </c>
      <c r="J304" s="9">
        <v>40933.648587962962</v>
      </c>
      <c r="K304" t="b">
        <v>1</v>
      </c>
      <c r="L304">
        <v>108</v>
      </c>
      <c r="M304" t="b">
        <v>1</v>
      </c>
      <c r="N304" s="6" t="s">
        <v>8269</v>
      </c>
      <c r="O304" s="5">
        <f t="shared" si="16"/>
        <v>100.46</v>
      </c>
      <c r="P304">
        <f t="shared" si="17"/>
        <v>93.018518518518519</v>
      </c>
      <c r="Q304" s="6" t="s">
        <v>8310</v>
      </c>
      <c r="R304" s="6" t="s">
        <v>8315</v>
      </c>
      <c r="S304">
        <f t="shared" si="18"/>
        <v>2012</v>
      </c>
      <c r="T304">
        <f t="shared" si="19"/>
        <v>1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9">
        <v>41061.862800925926</v>
      </c>
      <c r="J305" s="9">
        <v>41031.862800925926</v>
      </c>
      <c r="K305" t="b">
        <v>1</v>
      </c>
      <c r="L305">
        <v>82</v>
      </c>
      <c r="M305" t="b">
        <v>1</v>
      </c>
      <c r="N305" s="6" t="s">
        <v>8269</v>
      </c>
      <c r="O305" s="5">
        <f t="shared" si="16"/>
        <v>137.46666666666667</v>
      </c>
      <c r="P305">
        <f t="shared" si="17"/>
        <v>50.292682926829265</v>
      </c>
      <c r="Q305" s="6" t="s">
        <v>8310</v>
      </c>
      <c r="R305" s="6" t="s">
        <v>8315</v>
      </c>
      <c r="S305">
        <f t="shared" si="18"/>
        <v>2012</v>
      </c>
      <c r="T305">
        <f t="shared" si="19"/>
        <v>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9">
        <v>41152.875</v>
      </c>
      <c r="J306" s="9">
        <v>41113.88653935185</v>
      </c>
      <c r="K306" t="b">
        <v>1</v>
      </c>
      <c r="L306">
        <v>74</v>
      </c>
      <c r="M306" t="b">
        <v>1</v>
      </c>
      <c r="N306" s="6" t="s">
        <v>8269</v>
      </c>
      <c r="O306" s="5">
        <f t="shared" si="16"/>
        <v>231.64705882352939</v>
      </c>
      <c r="P306">
        <f t="shared" si="17"/>
        <v>106.43243243243244</v>
      </c>
      <c r="Q306" s="6" t="s">
        <v>8310</v>
      </c>
      <c r="R306" s="6" t="s">
        <v>8315</v>
      </c>
      <c r="S306">
        <f t="shared" si="18"/>
        <v>2012</v>
      </c>
      <c r="T306">
        <f t="shared" si="19"/>
        <v>7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9">
        <v>40978.421863425923</v>
      </c>
      <c r="J307" s="9">
        <v>40948.421863425923</v>
      </c>
      <c r="K307" t="b">
        <v>1</v>
      </c>
      <c r="L307">
        <v>189</v>
      </c>
      <c r="M307" t="b">
        <v>1</v>
      </c>
      <c r="N307" s="6" t="s">
        <v>8269</v>
      </c>
      <c r="O307" s="5">
        <f t="shared" si="16"/>
        <v>130.33333333333331</v>
      </c>
      <c r="P307">
        <f t="shared" si="17"/>
        <v>51.719576719576722</v>
      </c>
      <c r="Q307" s="6" t="s">
        <v>8310</v>
      </c>
      <c r="R307" s="6" t="s">
        <v>8315</v>
      </c>
      <c r="S307">
        <f t="shared" si="18"/>
        <v>2012</v>
      </c>
      <c r="T307">
        <f t="shared" si="19"/>
        <v>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9">
        <v>41353.587187500001</v>
      </c>
      <c r="J308" s="9">
        <v>41333.628854166665</v>
      </c>
      <c r="K308" t="b">
        <v>1</v>
      </c>
      <c r="L308">
        <v>80</v>
      </c>
      <c r="M308" t="b">
        <v>1</v>
      </c>
      <c r="N308" s="6" t="s">
        <v>8269</v>
      </c>
      <c r="O308" s="5">
        <f t="shared" si="16"/>
        <v>292.89999999999998</v>
      </c>
      <c r="P308">
        <f t="shared" si="17"/>
        <v>36.612499999999997</v>
      </c>
      <c r="Q308" s="6" t="s">
        <v>8310</v>
      </c>
      <c r="R308" s="6" t="s">
        <v>8315</v>
      </c>
      <c r="S308">
        <f t="shared" si="18"/>
        <v>2013</v>
      </c>
      <c r="T308">
        <f t="shared" si="19"/>
        <v>2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9">
        <v>41312.736122685179</v>
      </c>
      <c r="J309" s="9">
        <v>41282.736122685179</v>
      </c>
      <c r="K309" t="b">
        <v>1</v>
      </c>
      <c r="L309">
        <v>576</v>
      </c>
      <c r="M309" t="b">
        <v>1</v>
      </c>
      <c r="N309" s="6" t="s">
        <v>8269</v>
      </c>
      <c r="O309" s="5">
        <f t="shared" si="16"/>
        <v>111.31818181818183</v>
      </c>
      <c r="P309">
        <f t="shared" si="17"/>
        <v>42.517361111111114</v>
      </c>
      <c r="Q309" s="6" t="s">
        <v>8310</v>
      </c>
      <c r="R309" s="6" t="s">
        <v>8315</v>
      </c>
      <c r="S309">
        <f t="shared" si="18"/>
        <v>2013</v>
      </c>
      <c r="T309">
        <f t="shared" si="19"/>
        <v>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9">
        <v>40612.486226851848</v>
      </c>
      <c r="J310" s="9">
        <v>40567.486226851848</v>
      </c>
      <c r="K310" t="b">
        <v>1</v>
      </c>
      <c r="L310">
        <v>202</v>
      </c>
      <c r="M310" t="b">
        <v>1</v>
      </c>
      <c r="N310" s="6" t="s">
        <v>8269</v>
      </c>
      <c r="O310" s="5">
        <f t="shared" si="16"/>
        <v>105.56666666666668</v>
      </c>
      <c r="P310">
        <f t="shared" si="17"/>
        <v>62.712871287128714</v>
      </c>
      <c r="Q310" s="6" t="s">
        <v>8310</v>
      </c>
      <c r="R310" s="6" t="s">
        <v>8315</v>
      </c>
      <c r="S310">
        <f t="shared" si="18"/>
        <v>2011</v>
      </c>
      <c r="T310">
        <f t="shared" si="19"/>
        <v>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9">
        <v>41155.543217592589</v>
      </c>
      <c r="J311" s="9">
        <v>41134.543217592589</v>
      </c>
      <c r="K311" t="b">
        <v>1</v>
      </c>
      <c r="L311">
        <v>238</v>
      </c>
      <c r="M311" t="b">
        <v>1</v>
      </c>
      <c r="N311" s="6" t="s">
        <v>8269</v>
      </c>
      <c r="O311" s="5">
        <f t="shared" si="16"/>
        <v>118.94444444444446</v>
      </c>
      <c r="P311">
        <f t="shared" si="17"/>
        <v>89.957983193277315</v>
      </c>
      <c r="Q311" s="6" t="s">
        <v>8310</v>
      </c>
      <c r="R311" s="6" t="s">
        <v>8315</v>
      </c>
      <c r="S311">
        <f t="shared" si="18"/>
        <v>2012</v>
      </c>
      <c r="T311">
        <f t="shared" si="19"/>
        <v>8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9">
        <v>40835.875</v>
      </c>
      <c r="J312" s="9">
        <v>40820.974803240737</v>
      </c>
      <c r="K312" t="b">
        <v>1</v>
      </c>
      <c r="L312">
        <v>36</v>
      </c>
      <c r="M312" t="b">
        <v>1</v>
      </c>
      <c r="N312" s="6" t="s">
        <v>8269</v>
      </c>
      <c r="O312" s="5">
        <f t="shared" si="16"/>
        <v>104.129</v>
      </c>
      <c r="P312">
        <f t="shared" si="17"/>
        <v>28.924722222222222</v>
      </c>
      <c r="Q312" s="6" t="s">
        <v>8310</v>
      </c>
      <c r="R312" s="6" t="s">
        <v>8315</v>
      </c>
      <c r="S312">
        <f t="shared" si="18"/>
        <v>2011</v>
      </c>
      <c r="T312">
        <f t="shared" si="19"/>
        <v>10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9">
        <v>40909.124305555553</v>
      </c>
      <c r="J313" s="9">
        <v>40868.011481481481</v>
      </c>
      <c r="K313" t="b">
        <v>1</v>
      </c>
      <c r="L313">
        <v>150</v>
      </c>
      <c r="M313" t="b">
        <v>1</v>
      </c>
      <c r="N313" s="6" t="s">
        <v>8269</v>
      </c>
      <c r="O313" s="5">
        <f t="shared" si="16"/>
        <v>104.10165000000001</v>
      </c>
      <c r="P313">
        <f t="shared" si="17"/>
        <v>138.8022</v>
      </c>
      <c r="Q313" s="6" t="s">
        <v>8310</v>
      </c>
      <c r="R313" s="6" t="s">
        <v>8315</v>
      </c>
      <c r="S313">
        <f t="shared" si="18"/>
        <v>2011</v>
      </c>
      <c r="T313">
        <f t="shared" si="19"/>
        <v>11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9">
        <v>41378.669351851851</v>
      </c>
      <c r="J314" s="9">
        <v>41348.669351851851</v>
      </c>
      <c r="K314" t="b">
        <v>1</v>
      </c>
      <c r="L314">
        <v>146</v>
      </c>
      <c r="M314" t="b">
        <v>1</v>
      </c>
      <c r="N314" s="6" t="s">
        <v>8269</v>
      </c>
      <c r="O314" s="5">
        <f t="shared" si="16"/>
        <v>111.87499999999999</v>
      </c>
      <c r="P314">
        <f t="shared" si="17"/>
        <v>61.301369863013697</v>
      </c>
      <c r="Q314" s="6" t="s">
        <v>8310</v>
      </c>
      <c r="R314" s="6" t="s">
        <v>8315</v>
      </c>
      <c r="S314">
        <f t="shared" si="18"/>
        <v>2013</v>
      </c>
      <c r="T314">
        <f t="shared" si="19"/>
        <v>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9">
        <v>40401.457638888889</v>
      </c>
      <c r="J315" s="9">
        <v>40357.019606481481</v>
      </c>
      <c r="K315" t="b">
        <v>1</v>
      </c>
      <c r="L315">
        <v>222</v>
      </c>
      <c r="M315" t="b">
        <v>1</v>
      </c>
      <c r="N315" s="6" t="s">
        <v>8269</v>
      </c>
      <c r="O315" s="5">
        <f t="shared" si="16"/>
        <v>104.73529411764706</v>
      </c>
      <c r="P315">
        <f t="shared" si="17"/>
        <v>80.202702702702709</v>
      </c>
      <c r="Q315" s="6" t="s">
        <v>8310</v>
      </c>
      <c r="R315" s="6" t="s">
        <v>8315</v>
      </c>
      <c r="S315">
        <f t="shared" si="18"/>
        <v>2010</v>
      </c>
      <c r="T315">
        <f t="shared" si="19"/>
        <v>6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9">
        <v>41334.624861111108</v>
      </c>
      <c r="J316" s="9">
        <v>41304.624861111108</v>
      </c>
      <c r="K316" t="b">
        <v>1</v>
      </c>
      <c r="L316">
        <v>120</v>
      </c>
      <c r="M316" t="b">
        <v>1</v>
      </c>
      <c r="N316" s="6" t="s">
        <v>8269</v>
      </c>
      <c r="O316" s="5">
        <f t="shared" si="16"/>
        <v>385.15000000000003</v>
      </c>
      <c r="P316">
        <f t="shared" si="17"/>
        <v>32.095833333333331</v>
      </c>
      <c r="Q316" s="6" t="s">
        <v>8310</v>
      </c>
      <c r="R316" s="6" t="s">
        <v>8315</v>
      </c>
      <c r="S316">
        <f t="shared" si="18"/>
        <v>2013</v>
      </c>
      <c r="T316">
        <f t="shared" si="19"/>
        <v>1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9">
        <v>41143.564050925925</v>
      </c>
      <c r="J317" s="9">
        <v>41113.564050925925</v>
      </c>
      <c r="K317" t="b">
        <v>1</v>
      </c>
      <c r="L317">
        <v>126</v>
      </c>
      <c r="M317" t="b">
        <v>1</v>
      </c>
      <c r="N317" s="6" t="s">
        <v>8269</v>
      </c>
      <c r="O317" s="5">
        <f t="shared" si="16"/>
        <v>101.248</v>
      </c>
      <c r="P317">
        <f t="shared" si="17"/>
        <v>200.88888888888889</v>
      </c>
      <c r="Q317" s="6" t="s">
        <v>8310</v>
      </c>
      <c r="R317" s="6" t="s">
        <v>8315</v>
      </c>
      <c r="S317">
        <f t="shared" si="18"/>
        <v>2012</v>
      </c>
      <c r="T317">
        <f t="shared" si="19"/>
        <v>7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9">
        <v>41983.999305555553</v>
      </c>
      <c r="J318" s="9">
        <v>41950.715243055551</v>
      </c>
      <c r="K318" t="b">
        <v>1</v>
      </c>
      <c r="L318">
        <v>158</v>
      </c>
      <c r="M318" t="b">
        <v>1</v>
      </c>
      <c r="N318" s="6" t="s">
        <v>8269</v>
      </c>
      <c r="O318" s="5">
        <f t="shared" si="16"/>
        <v>113.77333333333333</v>
      </c>
      <c r="P318">
        <f t="shared" si="17"/>
        <v>108.01265822784811</v>
      </c>
      <c r="Q318" s="6" t="s">
        <v>8310</v>
      </c>
      <c r="R318" s="6" t="s">
        <v>8315</v>
      </c>
      <c r="S318">
        <f t="shared" si="18"/>
        <v>2014</v>
      </c>
      <c r="T318">
        <f t="shared" si="19"/>
        <v>11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9">
        <v>41619.468553240738</v>
      </c>
      <c r="J319" s="9">
        <v>41589.468553240738</v>
      </c>
      <c r="K319" t="b">
        <v>1</v>
      </c>
      <c r="L319">
        <v>316</v>
      </c>
      <c r="M319" t="b">
        <v>1</v>
      </c>
      <c r="N319" s="6" t="s">
        <v>8269</v>
      </c>
      <c r="O319" s="5">
        <f t="shared" si="16"/>
        <v>100.80333333333333</v>
      </c>
      <c r="P319">
        <f t="shared" si="17"/>
        <v>95.699367088607602</v>
      </c>
      <c r="Q319" s="6" t="s">
        <v>8310</v>
      </c>
      <c r="R319" s="6" t="s">
        <v>8315</v>
      </c>
      <c r="S319">
        <f t="shared" si="18"/>
        <v>2013</v>
      </c>
      <c r="T319">
        <f t="shared" si="19"/>
        <v>11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9">
        <v>41359.788784722223</v>
      </c>
      <c r="J320" s="9">
        <v>41329.830451388887</v>
      </c>
      <c r="K320" t="b">
        <v>1</v>
      </c>
      <c r="L320">
        <v>284</v>
      </c>
      <c r="M320" t="b">
        <v>1</v>
      </c>
      <c r="N320" s="6" t="s">
        <v>8269</v>
      </c>
      <c r="O320" s="5">
        <f t="shared" si="16"/>
        <v>283.32</v>
      </c>
      <c r="P320">
        <f t="shared" si="17"/>
        <v>49.880281690140848</v>
      </c>
      <c r="Q320" s="6" t="s">
        <v>8310</v>
      </c>
      <c r="R320" s="6" t="s">
        <v>8315</v>
      </c>
      <c r="S320">
        <f t="shared" si="18"/>
        <v>2013</v>
      </c>
      <c r="T320">
        <f t="shared" si="19"/>
        <v>2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9">
        <v>40211.124305555553</v>
      </c>
      <c r="J321" s="9">
        <v>40123.629965277774</v>
      </c>
      <c r="K321" t="b">
        <v>1</v>
      </c>
      <c r="L321">
        <v>51</v>
      </c>
      <c r="M321" t="b">
        <v>1</v>
      </c>
      <c r="N321" s="6" t="s">
        <v>8269</v>
      </c>
      <c r="O321" s="5">
        <f t="shared" si="16"/>
        <v>112.68</v>
      </c>
      <c r="P321">
        <f t="shared" si="17"/>
        <v>110.47058823529412</v>
      </c>
      <c r="Q321" s="6" t="s">
        <v>8310</v>
      </c>
      <c r="R321" s="6" t="s">
        <v>8315</v>
      </c>
      <c r="S321">
        <f t="shared" si="18"/>
        <v>2009</v>
      </c>
      <c r="T321">
        <f t="shared" si="19"/>
        <v>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9">
        <v>42360.749999999993</v>
      </c>
      <c r="J322" s="9">
        <v>42331.34297453703</v>
      </c>
      <c r="K322" t="b">
        <v>1</v>
      </c>
      <c r="L322">
        <v>158</v>
      </c>
      <c r="M322" t="b">
        <v>1</v>
      </c>
      <c r="N322" s="6" t="s">
        <v>8269</v>
      </c>
      <c r="O322" s="5">
        <f t="shared" ref="O322:O385" si="20">E322/D322*100</f>
        <v>106.58000000000001</v>
      </c>
      <c r="P322">
        <f t="shared" ref="P322:P385" si="21">E322/L322</f>
        <v>134.91139240506328</v>
      </c>
      <c r="Q322" s="6" t="s">
        <v>8310</v>
      </c>
      <c r="R322" s="6" t="s">
        <v>8315</v>
      </c>
      <c r="S322">
        <f t="shared" si="18"/>
        <v>2015</v>
      </c>
      <c r="T322">
        <f t="shared" si="19"/>
        <v>11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9">
        <v>42682.27993055556</v>
      </c>
      <c r="J323" s="9">
        <v>42647.238263888888</v>
      </c>
      <c r="K323" t="b">
        <v>1</v>
      </c>
      <c r="L323">
        <v>337</v>
      </c>
      <c r="M323" t="b">
        <v>1</v>
      </c>
      <c r="N323" s="6" t="s">
        <v>8269</v>
      </c>
      <c r="O323" s="5">
        <f t="shared" si="20"/>
        <v>102.66285714285715</v>
      </c>
      <c r="P323">
        <f t="shared" si="21"/>
        <v>106.62314540059347</v>
      </c>
      <c r="Q323" s="6" t="s">
        <v>8310</v>
      </c>
      <c r="R323" s="6" t="s">
        <v>8315</v>
      </c>
      <c r="S323">
        <f t="shared" ref="S323:S386" si="22">YEAR(J323)</f>
        <v>2016</v>
      </c>
      <c r="T323">
        <f t="shared" ref="T323:T386" si="23">MONTH(J323)</f>
        <v>10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9">
        <v>42503.361666666664</v>
      </c>
      <c r="J324" s="9">
        <v>42473.361666666664</v>
      </c>
      <c r="K324" t="b">
        <v>1</v>
      </c>
      <c r="L324">
        <v>186</v>
      </c>
      <c r="M324" t="b">
        <v>1</v>
      </c>
      <c r="N324" s="6" t="s">
        <v>8269</v>
      </c>
      <c r="O324" s="5">
        <f t="shared" si="20"/>
        <v>107.91200000000001</v>
      </c>
      <c r="P324">
        <f t="shared" si="21"/>
        <v>145.04301075268816</v>
      </c>
      <c r="Q324" s="6" t="s">
        <v>8310</v>
      </c>
      <c r="R324" s="6" t="s">
        <v>8315</v>
      </c>
      <c r="S324">
        <f t="shared" si="22"/>
        <v>2016</v>
      </c>
      <c r="T324">
        <f t="shared" si="23"/>
        <v>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9">
        <v>42725.124305555553</v>
      </c>
      <c r="J325" s="9">
        <v>42697.113032407404</v>
      </c>
      <c r="K325" t="b">
        <v>1</v>
      </c>
      <c r="L325">
        <v>58</v>
      </c>
      <c r="M325" t="b">
        <v>1</v>
      </c>
      <c r="N325" s="6" t="s">
        <v>8269</v>
      </c>
      <c r="O325" s="5">
        <f t="shared" si="20"/>
        <v>123.07407407407408</v>
      </c>
      <c r="P325">
        <f t="shared" si="21"/>
        <v>114.58620689655173</v>
      </c>
      <c r="Q325" s="6" t="s">
        <v>8310</v>
      </c>
      <c r="R325" s="6" t="s">
        <v>8315</v>
      </c>
      <c r="S325">
        <f t="shared" si="22"/>
        <v>2016</v>
      </c>
      <c r="T325">
        <f t="shared" si="23"/>
        <v>11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9">
        <v>42217.417916666665</v>
      </c>
      <c r="J326" s="9">
        <v>42184.417916666665</v>
      </c>
      <c r="K326" t="b">
        <v>1</v>
      </c>
      <c r="L326">
        <v>82</v>
      </c>
      <c r="M326" t="b">
        <v>1</v>
      </c>
      <c r="N326" s="6" t="s">
        <v>8269</v>
      </c>
      <c r="O326" s="5">
        <f t="shared" si="20"/>
        <v>101.6</v>
      </c>
      <c r="P326">
        <f t="shared" si="21"/>
        <v>105.3170731707317</v>
      </c>
      <c r="Q326" s="6" t="s">
        <v>8310</v>
      </c>
      <c r="R326" s="6" t="s">
        <v>8315</v>
      </c>
      <c r="S326">
        <f t="shared" si="22"/>
        <v>2015</v>
      </c>
      <c r="T326">
        <f t="shared" si="23"/>
        <v>6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9">
        <v>42723.979548611103</v>
      </c>
      <c r="J327" s="9">
        <v>42688.979548611103</v>
      </c>
      <c r="K327" t="b">
        <v>1</v>
      </c>
      <c r="L327">
        <v>736</v>
      </c>
      <c r="M327" t="b">
        <v>1</v>
      </c>
      <c r="N327" s="6" t="s">
        <v>8269</v>
      </c>
      <c r="O327" s="5">
        <f t="shared" si="20"/>
        <v>104.396</v>
      </c>
      <c r="P327">
        <f t="shared" si="21"/>
        <v>70.921195652173907</v>
      </c>
      <c r="Q327" s="6" t="s">
        <v>8310</v>
      </c>
      <c r="R327" s="6" t="s">
        <v>8315</v>
      </c>
      <c r="S327">
        <f t="shared" si="22"/>
        <v>2016</v>
      </c>
      <c r="T327">
        <f t="shared" si="23"/>
        <v>11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9">
        <v>42808.747916666667</v>
      </c>
      <c r="J328" s="9">
        <v>42775.106550925928</v>
      </c>
      <c r="K328" t="b">
        <v>1</v>
      </c>
      <c r="L328">
        <v>1151</v>
      </c>
      <c r="M328" t="b">
        <v>1</v>
      </c>
      <c r="N328" s="6" t="s">
        <v>8269</v>
      </c>
      <c r="O328" s="5">
        <f t="shared" si="20"/>
        <v>112.92973333333333</v>
      </c>
      <c r="P328">
        <f t="shared" si="21"/>
        <v>147.17167680278018</v>
      </c>
      <c r="Q328" s="6" t="s">
        <v>8310</v>
      </c>
      <c r="R328" s="6" t="s">
        <v>8315</v>
      </c>
      <c r="S328">
        <f t="shared" si="22"/>
        <v>2017</v>
      </c>
      <c r="T328">
        <f t="shared" si="23"/>
        <v>2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9">
        <v>42085.124999999993</v>
      </c>
      <c r="J329" s="9">
        <v>42058.026956018519</v>
      </c>
      <c r="K329" t="b">
        <v>1</v>
      </c>
      <c r="L329">
        <v>34</v>
      </c>
      <c r="M329" t="b">
        <v>1</v>
      </c>
      <c r="N329" s="6" t="s">
        <v>8269</v>
      </c>
      <c r="O329" s="5">
        <f t="shared" si="20"/>
        <v>136.4</v>
      </c>
      <c r="P329">
        <f t="shared" si="21"/>
        <v>160.47058823529412</v>
      </c>
      <c r="Q329" s="6" t="s">
        <v>8310</v>
      </c>
      <c r="R329" s="6" t="s">
        <v>8315</v>
      </c>
      <c r="S329">
        <f t="shared" si="22"/>
        <v>2015</v>
      </c>
      <c r="T329">
        <f t="shared" si="23"/>
        <v>2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9">
        <v>42308.958333333336</v>
      </c>
      <c r="J330" s="9">
        <v>42278.738287037035</v>
      </c>
      <c r="K330" t="b">
        <v>1</v>
      </c>
      <c r="L330">
        <v>498</v>
      </c>
      <c r="M330" t="b">
        <v>1</v>
      </c>
      <c r="N330" s="6" t="s">
        <v>8269</v>
      </c>
      <c r="O330" s="5">
        <f t="shared" si="20"/>
        <v>103.61439999999999</v>
      </c>
      <c r="P330">
        <f t="shared" si="21"/>
        <v>156.04578313253012</v>
      </c>
      <c r="Q330" s="6" t="s">
        <v>8310</v>
      </c>
      <c r="R330" s="6" t="s">
        <v>8315</v>
      </c>
      <c r="S330">
        <f t="shared" si="22"/>
        <v>2015</v>
      </c>
      <c r="T330">
        <f t="shared" si="23"/>
        <v>10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9">
        <v>42314.958333333336</v>
      </c>
      <c r="J331" s="9">
        <v>42291.258414351854</v>
      </c>
      <c r="K331" t="b">
        <v>1</v>
      </c>
      <c r="L331">
        <v>167</v>
      </c>
      <c r="M331" t="b">
        <v>1</v>
      </c>
      <c r="N331" s="6" t="s">
        <v>8269</v>
      </c>
      <c r="O331" s="5">
        <f t="shared" si="20"/>
        <v>105.5</v>
      </c>
      <c r="P331">
        <f t="shared" si="21"/>
        <v>63.17365269461078</v>
      </c>
      <c r="Q331" s="6" t="s">
        <v>8310</v>
      </c>
      <c r="R331" s="6" t="s">
        <v>8315</v>
      </c>
      <c r="S331">
        <f t="shared" si="22"/>
        <v>2015</v>
      </c>
      <c r="T331">
        <f t="shared" si="23"/>
        <v>10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9">
        <v>41410.957638888889</v>
      </c>
      <c r="J332" s="9">
        <v>41379.307442129626</v>
      </c>
      <c r="K332" t="b">
        <v>1</v>
      </c>
      <c r="L332">
        <v>340</v>
      </c>
      <c r="M332" t="b">
        <v>1</v>
      </c>
      <c r="N332" s="6" t="s">
        <v>8269</v>
      </c>
      <c r="O332" s="5">
        <f t="shared" si="20"/>
        <v>101.82857142857142</v>
      </c>
      <c r="P332">
        <f t="shared" si="21"/>
        <v>104.82352941176471</v>
      </c>
      <c r="Q332" s="6" t="s">
        <v>8310</v>
      </c>
      <c r="R332" s="6" t="s">
        <v>8315</v>
      </c>
      <c r="S332">
        <f t="shared" si="22"/>
        <v>2013</v>
      </c>
      <c r="T332">
        <f t="shared" si="23"/>
        <v>4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9">
        <v>42538.373078703698</v>
      </c>
      <c r="J333" s="9">
        <v>42507.373078703698</v>
      </c>
      <c r="K333" t="b">
        <v>1</v>
      </c>
      <c r="L333">
        <v>438</v>
      </c>
      <c r="M333" t="b">
        <v>1</v>
      </c>
      <c r="N333" s="6" t="s">
        <v>8269</v>
      </c>
      <c r="O333" s="5">
        <f t="shared" si="20"/>
        <v>106.60499999999999</v>
      </c>
      <c r="P333">
        <f t="shared" si="21"/>
        <v>97.356164383561648</v>
      </c>
      <c r="Q333" s="6" t="s">
        <v>8310</v>
      </c>
      <c r="R333" s="6" t="s">
        <v>8315</v>
      </c>
      <c r="S333">
        <f t="shared" si="22"/>
        <v>2016</v>
      </c>
      <c r="T333">
        <f t="shared" si="23"/>
        <v>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9">
        <v>42305.124999999993</v>
      </c>
      <c r="J334" s="9">
        <v>42263.471956018511</v>
      </c>
      <c r="K334" t="b">
        <v>1</v>
      </c>
      <c r="L334">
        <v>555</v>
      </c>
      <c r="M334" t="b">
        <v>1</v>
      </c>
      <c r="N334" s="6" t="s">
        <v>8269</v>
      </c>
      <c r="O334" s="5">
        <f t="shared" si="20"/>
        <v>113.015</v>
      </c>
      <c r="P334">
        <f t="shared" si="21"/>
        <v>203.63063063063063</v>
      </c>
      <c r="Q334" s="6" t="s">
        <v>8310</v>
      </c>
      <c r="R334" s="6" t="s">
        <v>8315</v>
      </c>
      <c r="S334">
        <f t="shared" si="22"/>
        <v>2015</v>
      </c>
      <c r="T334">
        <f t="shared" si="23"/>
        <v>9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9">
        <v>42467.386469907404</v>
      </c>
      <c r="J335" s="9">
        <v>42437.428136574068</v>
      </c>
      <c r="K335" t="b">
        <v>1</v>
      </c>
      <c r="L335">
        <v>266</v>
      </c>
      <c r="M335" t="b">
        <v>1</v>
      </c>
      <c r="N335" s="6" t="s">
        <v>8269</v>
      </c>
      <c r="O335" s="5">
        <f t="shared" si="20"/>
        <v>125.22750000000001</v>
      </c>
      <c r="P335">
        <f t="shared" si="21"/>
        <v>188.31203007518798</v>
      </c>
      <c r="Q335" s="6" t="s">
        <v>8310</v>
      </c>
      <c r="R335" s="6" t="s">
        <v>8315</v>
      </c>
      <c r="S335">
        <f t="shared" si="22"/>
        <v>2016</v>
      </c>
      <c r="T335">
        <f t="shared" si="23"/>
        <v>3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9">
        <v>42139.583333333336</v>
      </c>
      <c r="J336" s="9">
        <v>42101.474039351851</v>
      </c>
      <c r="K336" t="b">
        <v>1</v>
      </c>
      <c r="L336">
        <v>69</v>
      </c>
      <c r="M336" t="b">
        <v>1</v>
      </c>
      <c r="N336" s="6" t="s">
        <v>8269</v>
      </c>
      <c r="O336" s="5">
        <f t="shared" si="20"/>
        <v>101.19</v>
      </c>
      <c r="P336">
        <f t="shared" si="21"/>
        <v>146.65217391304347</v>
      </c>
      <c r="Q336" s="6" t="s">
        <v>8310</v>
      </c>
      <c r="R336" s="6" t="s">
        <v>8315</v>
      </c>
      <c r="S336">
        <f t="shared" si="22"/>
        <v>2015</v>
      </c>
      <c r="T336">
        <f t="shared" si="23"/>
        <v>4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9">
        <v>42132.708333333336</v>
      </c>
      <c r="J337" s="9">
        <v>42101.529108796291</v>
      </c>
      <c r="K337" t="b">
        <v>1</v>
      </c>
      <c r="L337">
        <v>80</v>
      </c>
      <c r="M337" t="b">
        <v>1</v>
      </c>
      <c r="N337" s="6" t="s">
        <v>8269</v>
      </c>
      <c r="O337" s="5">
        <f t="shared" si="20"/>
        <v>102.76470588235294</v>
      </c>
      <c r="P337">
        <f t="shared" si="21"/>
        <v>109.1875</v>
      </c>
      <c r="Q337" s="6" t="s">
        <v>8310</v>
      </c>
      <c r="R337" s="6" t="s">
        <v>8315</v>
      </c>
      <c r="S337">
        <f t="shared" si="22"/>
        <v>2015</v>
      </c>
      <c r="T337">
        <f t="shared" si="23"/>
        <v>4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9">
        <v>42321.429606481477</v>
      </c>
      <c r="J338" s="9">
        <v>42291.387939814813</v>
      </c>
      <c r="K338" t="b">
        <v>1</v>
      </c>
      <c r="L338">
        <v>493</v>
      </c>
      <c r="M338" t="b">
        <v>1</v>
      </c>
      <c r="N338" s="6" t="s">
        <v>8269</v>
      </c>
      <c r="O338" s="5">
        <f t="shared" si="20"/>
        <v>116.83911999999998</v>
      </c>
      <c r="P338">
        <f t="shared" si="21"/>
        <v>59.249046653144013</v>
      </c>
      <c r="Q338" s="6" t="s">
        <v>8310</v>
      </c>
      <c r="R338" s="6" t="s">
        <v>8315</v>
      </c>
      <c r="S338">
        <f t="shared" si="22"/>
        <v>2015</v>
      </c>
      <c r="T338">
        <f t="shared" si="23"/>
        <v>10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9">
        <v>42076.878564814811</v>
      </c>
      <c r="J339" s="9">
        <v>42046.920231481483</v>
      </c>
      <c r="K339" t="b">
        <v>1</v>
      </c>
      <c r="L339">
        <v>31</v>
      </c>
      <c r="M339" t="b">
        <v>1</v>
      </c>
      <c r="N339" s="6" t="s">
        <v>8269</v>
      </c>
      <c r="O339" s="5">
        <f t="shared" si="20"/>
        <v>101.16833333333335</v>
      </c>
      <c r="P339">
        <f t="shared" si="21"/>
        <v>97.904838709677421</v>
      </c>
      <c r="Q339" s="6" t="s">
        <v>8310</v>
      </c>
      <c r="R339" s="6" t="s">
        <v>8315</v>
      </c>
      <c r="S339">
        <f t="shared" si="22"/>
        <v>2015</v>
      </c>
      <c r="T339">
        <f t="shared" si="23"/>
        <v>2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9">
        <v>42615.833333333336</v>
      </c>
      <c r="J340" s="9">
        <v>42559.547337962962</v>
      </c>
      <c r="K340" t="b">
        <v>1</v>
      </c>
      <c r="L340">
        <v>236</v>
      </c>
      <c r="M340" t="b">
        <v>1</v>
      </c>
      <c r="N340" s="6" t="s">
        <v>8269</v>
      </c>
      <c r="O340" s="5">
        <f t="shared" si="20"/>
        <v>110.13360000000002</v>
      </c>
      <c r="P340">
        <f t="shared" si="21"/>
        <v>70.000169491525426</v>
      </c>
      <c r="Q340" s="6" t="s">
        <v>8310</v>
      </c>
      <c r="R340" s="6" t="s">
        <v>8315</v>
      </c>
      <c r="S340">
        <f t="shared" si="22"/>
        <v>2016</v>
      </c>
      <c r="T340">
        <f t="shared" si="23"/>
        <v>7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9">
        <v>42123.551712962959</v>
      </c>
      <c r="J341" s="9">
        <v>42093.551712962959</v>
      </c>
      <c r="K341" t="b">
        <v>1</v>
      </c>
      <c r="L341">
        <v>89</v>
      </c>
      <c r="M341" t="b">
        <v>1</v>
      </c>
      <c r="N341" s="6" t="s">
        <v>8269</v>
      </c>
      <c r="O341" s="5">
        <f t="shared" si="20"/>
        <v>108.08333333333333</v>
      </c>
      <c r="P341">
        <f t="shared" si="21"/>
        <v>72.865168539325836</v>
      </c>
      <c r="Q341" s="6" t="s">
        <v>8310</v>
      </c>
      <c r="R341" s="6" t="s">
        <v>8315</v>
      </c>
      <c r="S341">
        <f t="shared" si="22"/>
        <v>2015</v>
      </c>
      <c r="T341">
        <f t="shared" si="23"/>
        <v>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9">
        <v>42802.666666666664</v>
      </c>
      <c r="J342" s="9">
        <v>42772.460729166669</v>
      </c>
      <c r="K342" t="b">
        <v>1</v>
      </c>
      <c r="L342">
        <v>299</v>
      </c>
      <c r="M342" t="b">
        <v>1</v>
      </c>
      <c r="N342" s="6" t="s">
        <v>8269</v>
      </c>
      <c r="O342" s="5">
        <f t="shared" si="20"/>
        <v>125.02285714285715</v>
      </c>
      <c r="P342">
        <f t="shared" si="21"/>
        <v>146.34782608695653</v>
      </c>
      <c r="Q342" s="6" t="s">
        <v>8310</v>
      </c>
      <c r="R342" s="6" t="s">
        <v>8315</v>
      </c>
      <c r="S342">
        <f t="shared" si="22"/>
        <v>2017</v>
      </c>
      <c r="T342">
        <f t="shared" si="23"/>
        <v>2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9">
        <v>41912.957638888889</v>
      </c>
      <c r="J343" s="9">
        <v>41894.671273148146</v>
      </c>
      <c r="K343" t="b">
        <v>1</v>
      </c>
      <c r="L343">
        <v>55</v>
      </c>
      <c r="M343" t="b">
        <v>1</v>
      </c>
      <c r="N343" s="6" t="s">
        <v>8269</v>
      </c>
      <c r="O343" s="5">
        <f t="shared" si="20"/>
        <v>106.71428571428572</v>
      </c>
      <c r="P343">
        <f t="shared" si="21"/>
        <v>67.909090909090907</v>
      </c>
      <c r="Q343" s="6" t="s">
        <v>8310</v>
      </c>
      <c r="R343" s="6" t="s">
        <v>8315</v>
      </c>
      <c r="S343">
        <f t="shared" si="22"/>
        <v>2014</v>
      </c>
      <c r="T343">
        <f t="shared" si="23"/>
        <v>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9">
        <v>42489.572511574072</v>
      </c>
      <c r="J344" s="9">
        <v>42459.572511574072</v>
      </c>
      <c r="K344" t="b">
        <v>1</v>
      </c>
      <c r="L344">
        <v>325</v>
      </c>
      <c r="M344" t="b">
        <v>1</v>
      </c>
      <c r="N344" s="6" t="s">
        <v>8269</v>
      </c>
      <c r="O344" s="5">
        <f t="shared" si="20"/>
        <v>100.36639999999998</v>
      </c>
      <c r="P344">
        <f t="shared" si="21"/>
        <v>169.85083076923075</v>
      </c>
      <c r="Q344" s="6" t="s">
        <v>8310</v>
      </c>
      <c r="R344" s="6" t="s">
        <v>8315</v>
      </c>
      <c r="S344">
        <f t="shared" si="22"/>
        <v>2016</v>
      </c>
      <c r="T344">
        <f t="shared" si="23"/>
        <v>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9">
        <v>41956.916666666664</v>
      </c>
      <c r="J345" s="9">
        <v>41926.529456018514</v>
      </c>
      <c r="K345" t="b">
        <v>1</v>
      </c>
      <c r="L345">
        <v>524</v>
      </c>
      <c r="M345" t="b">
        <v>1</v>
      </c>
      <c r="N345" s="6" t="s">
        <v>8269</v>
      </c>
      <c r="O345" s="5">
        <f t="shared" si="20"/>
        <v>102.02863333333335</v>
      </c>
      <c r="P345">
        <f t="shared" si="21"/>
        <v>58.413339694656486</v>
      </c>
      <c r="Q345" s="6" t="s">
        <v>8310</v>
      </c>
      <c r="R345" s="6" t="s">
        <v>8315</v>
      </c>
      <c r="S345">
        <f t="shared" si="22"/>
        <v>2014</v>
      </c>
      <c r="T345">
        <f t="shared" si="23"/>
        <v>10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9">
        <v>42155.888888888883</v>
      </c>
      <c r="J346" s="9">
        <v>42111.762662037036</v>
      </c>
      <c r="K346" t="b">
        <v>1</v>
      </c>
      <c r="L346">
        <v>285</v>
      </c>
      <c r="M346" t="b">
        <v>1</v>
      </c>
      <c r="N346" s="6" t="s">
        <v>8269</v>
      </c>
      <c r="O346" s="5">
        <f t="shared" si="20"/>
        <v>102.08358208955224</v>
      </c>
      <c r="P346">
        <f t="shared" si="21"/>
        <v>119.99298245614035</v>
      </c>
      <c r="Q346" s="6" t="s">
        <v>8310</v>
      </c>
      <c r="R346" s="6" t="s">
        <v>8315</v>
      </c>
      <c r="S346">
        <f t="shared" si="22"/>
        <v>2015</v>
      </c>
      <c r="T346">
        <f t="shared" si="23"/>
        <v>4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9">
        <v>42144.735995370364</v>
      </c>
      <c r="J347" s="9">
        <v>42114.735995370364</v>
      </c>
      <c r="K347" t="b">
        <v>1</v>
      </c>
      <c r="L347">
        <v>179</v>
      </c>
      <c r="M347" t="b">
        <v>1</v>
      </c>
      <c r="N347" s="6" t="s">
        <v>8269</v>
      </c>
      <c r="O347" s="5">
        <f t="shared" si="20"/>
        <v>123.27586206896552</v>
      </c>
      <c r="P347">
        <f t="shared" si="21"/>
        <v>99.860335195530723</v>
      </c>
      <c r="Q347" s="6" t="s">
        <v>8310</v>
      </c>
      <c r="R347" s="6" t="s">
        <v>8315</v>
      </c>
      <c r="S347">
        <f t="shared" si="22"/>
        <v>2015</v>
      </c>
      <c r="T347">
        <f t="shared" si="23"/>
        <v>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9">
        <v>42291.291909722226</v>
      </c>
      <c r="J348" s="9">
        <v>42261.291909722226</v>
      </c>
      <c r="K348" t="b">
        <v>1</v>
      </c>
      <c r="L348">
        <v>188</v>
      </c>
      <c r="M348" t="b">
        <v>1</v>
      </c>
      <c r="N348" s="6" t="s">
        <v>8269</v>
      </c>
      <c r="O348" s="5">
        <f t="shared" si="20"/>
        <v>170.28880000000001</v>
      </c>
      <c r="P348">
        <f t="shared" si="21"/>
        <v>90.579148936170213</v>
      </c>
      <c r="Q348" s="6" t="s">
        <v>8310</v>
      </c>
      <c r="R348" s="6" t="s">
        <v>8315</v>
      </c>
      <c r="S348">
        <f t="shared" si="22"/>
        <v>2015</v>
      </c>
      <c r="T348">
        <f t="shared" si="23"/>
        <v>9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9">
        <v>42322.32880787037</v>
      </c>
      <c r="J349" s="9">
        <v>42292.287141203698</v>
      </c>
      <c r="K349" t="b">
        <v>1</v>
      </c>
      <c r="L349">
        <v>379</v>
      </c>
      <c r="M349" t="b">
        <v>1</v>
      </c>
      <c r="N349" s="6" t="s">
        <v>8269</v>
      </c>
      <c r="O349" s="5">
        <f t="shared" si="20"/>
        <v>111.59049999999999</v>
      </c>
      <c r="P349">
        <f t="shared" si="21"/>
        <v>117.77361477572559</v>
      </c>
      <c r="Q349" s="6" t="s">
        <v>8310</v>
      </c>
      <c r="R349" s="6" t="s">
        <v>8315</v>
      </c>
      <c r="S349">
        <f t="shared" si="22"/>
        <v>2015</v>
      </c>
      <c r="T349">
        <f t="shared" si="23"/>
        <v>10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9">
        <v>42237.378657407404</v>
      </c>
      <c r="J350" s="9">
        <v>42207.378657407404</v>
      </c>
      <c r="K350" t="b">
        <v>1</v>
      </c>
      <c r="L350">
        <v>119</v>
      </c>
      <c r="M350" t="b">
        <v>1</v>
      </c>
      <c r="N350" s="6" t="s">
        <v>8269</v>
      </c>
      <c r="O350" s="5">
        <f t="shared" si="20"/>
        <v>103</v>
      </c>
      <c r="P350">
        <f t="shared" si="21"/>
        <v>86.554621848739501</v>
      </c>
      <c r="Q350" s="6" t="s">
        <v>8310</v>
      </c>
      <c r="R350" s="6" t="s">
        <v>8315</v>
      </c>
      <c r="S350">
        <f t="shared" si="22"/>
        <v>2015</v>
      </c>
      <c r="T350">
        <f t="shared" si="23"/>
        <v>7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9">
        <v>42790.290601851848</v>
      </c>
      <c r="J351" s="9">
        <v>42760.290601851848</v>
      </c>
      <c r="K351" t="b">
        <v>1</v>
      </c>
      <c r="L351">
        <v>167</v>
      </c>
      <c r="M351" t="b">
        <v>1</v>
      </c>
      <c r="N351" s="6" t="s">
        <v>8269</v>
      </c>
      <c r="O351" s="5">
        <f t="shared" si="20"/>
        <v>106.63570159857905</v>
      </c>
      <c r="P351">
        <f t="shared" si="21"/>
        <v>71.899281437125751</v>
      </c>
      <c r="Q351" s="6" t="s">
        <v>8310</v>
      </c>
      <c r="R351" s="6" t="s">
        <v>8315</v>
      </c>
      <c r="S351">
        <f t="shared" si="22"/>
        <v>2017</v>
      </c>
      <c r="T351">
        <f t="shared" si="23"/>
        <v>1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9">
        <v>42623.957638888889</v>
      </c>
      <c r="J352" s="9">
        <v>42585.857743055552</v>
      </c>
      <c r="K352" t="b">
        <v>1</v>
      </c>
      <c r="L352">
        <v>221</v>
      </c>
      <c r="M352" t="b">
        <v>1</v>
      </c>
      <c r="N352" s="6" t="s">
        <v>8269</v>
      </c>
      <c r="O352" s="5">
        <f t="shared" si="20"/>
        <v>114.75999999999999</v>
      </c>
      <c r="P352">
        <f t="shared" si="21"/>
        <v>129.81900452488688</v>
      </c>
      <c r="Q352" s="6" t="s">
        <v>8310</v>
      </c>
      <c r="R352" s="6" t="s">
        <v>8315</v>
      </c>
      <c r="S352">
        <f t="shared" si="22"/>
        <v>2016</v>
      </c>
      <c r="T352">
        <f t="shared" si="23"/>
        <v>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9">
        <v>42467.714745370373</v>
      </c>
      <c r="J353" s="9">
        <v>42427.75641203703</v>
      </c>
      <c r="K353" t="b">
        <v>1</v>
      </c>
      <c r="L353">
        <v>964</v>
      </c>
      <c r="M353" t="b">
        <v>1</v>
      </c>
      <c r="N353" s="6" t="s">
        <v>8269</v>
      </c>
      <c r="O353" s="5">
        <f t="shared" si="20"/>
        <v>127.34117647058822</v>
      </c>
      <c r="P353">
        <f t="shared" si="21"/>
        <v>44.912863070539416</v>
      </c>
      <c r="Q353" s="6" t="s">
        <v>8310</v>
      </c>
      <c r="R353" s="6" t="s">
        <v>8315</v>
      </c>
      <c r="S353">
        <f t="shared" si="22"/>
        <v>2016</v>
      </c>
      <c r="T353">
        <f t="shared" si="23"/>
        <v>2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9">
        <v>41919.959120370368</v>
      </c>
      <c r="J354" s="9">
        <v>41889.959120370368</v>
      </c>
      <c r="K354" t="b">
        <v>1</v>
      </c>
      <c r="L354">
        <v>286</v>
      </c>
      <c r="M354" t="b">
        <v>1</v>
      </c>
      <c r="N354" s="6" t="s">
        <v>8269</v>
      </c>
      <c r="O354" s="5">
        <f t="shared" si="20"/>
        <v>116.56</v>
      </c>
      <c r="P354">
        <f t="shared" si="21"/>
        <v>40.755244755244753</v>
      </c>
      <c r="Q354" s="6" t="s">
        <v>8310</v>
      </c>
      <c r="R354" s="6" t="s">
        <v>8315</v>
      </c>
      <c r="S354">
        <f t="shared" si="22"/>
        <v>2014</v>
      </c>
      <c r="T354">
        <f t="shared" si="23"/>
        <v>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9">
        <v>42327.625219907401</v>
      </c>
      <c r="J355" s="9">
        <v>42297.583553240744</v>
      </c>
      <c r="K355" t="b">
        <v>1</v>
      </c>
      <c r="L355">
        <v>613</v>
      </c>
      <c r="M355" t="b">
        <v>1</v>
      </c>
      <c r="N355" s="6" t="s">
        <v>8269</v>
      </c>
      <c r="O355" s="5">
        <f t="shared" si="20"/>
        <v>108.61819426615318</v>
      </c>
      <c r="P355">
        <f t="shared" si="21"/>
        <v>103.52394779771615</v>
      </c>
      <c r="Q355" s="6" t="s">
        <v>8310</v>
      </c>
      <c r="R355" s="6" t="s">
        <v>8315</v>
      </c>
      <c r="S355">
        <f t="shared" si="22"/>
        <v>2015</v>
      </c>
      <c r="T355">
        <f t="shared" si="23"/>
        <v>10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9">
        <v>42468.577789351846</v>
      </c>
      <c r="J356" s="9">
        <v>42438.619456018518</v>
      </c>
      <c r="K356" t="b">
        <v>1</v>
      </c>
      <c r="L356">
        <v>29</v>
      </c>
      <c r="M356" t="b">
        <v>1</v>
      </c>
      <c r="N356" s="6" t="s">
        <v>8269</v>
      </c>
      <c r="O356" s="5">
        <f t="shared" si="20"/>
        <v>103.94285714285714</v>
      </c>
      <c r="P356">
        <f t="shared" si="21"/>
        <v>125.44827586206897</v>
      </c>
      <c r="Q356" s="6" t="s">
        <v>8310</v>
      </c>
      <c r="R356" s="6" t="s">
        <v>8315</v>
      </c>
      <c r="S356">
        <f t="shared" si="22"/>
        <v>2016</v>
      </c>
      <c r="T356">
        <f t="shared" si="23"/>
        <v>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9">
        <v>41974.127245370364</v>
      </c>
      <c r="J357" s="9">
        <v>41943.0855787037</v>
      </c>
      <c r="K357" t="b">
        <v>1</v>
      </c>
      <c r="L357">
        <v>165</v>
      </c>
      <c r="M357" t="b">
        <v>1</v>
      </c>
      <c r="N357" s="6" t="s">
        <v>8269</v>
      </c>
      <c r="O357" s="5">
        <f t="shared" si="20"/>
        <v>116.25714285714285</v>
      </c>
      <c r="P357">
        <f t="shared" si="21"/>
        <v>246.60606060606059</v>
      </c>
      <c r="Q357" s="6" t="s">
        <v>8310</v>
      </c>
      <c r="R357" s="6" t="s">
        <v>8315</v>
      </c>
      <c r="S357">
        <f t="shared" si="22"/>
        <v>2014</v>
      </c>
      <c r="T357">
        <f t="shared" si="23"/>
        <v>10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9">
        <v>42445.553159722222</v>
      </c>
      <c r="J358" s="9">
        <v>42415.594826388886</v>
      </c>
      <c r="K358" t="b">
        <v>1</v>
      </c>
      <c r="L358">
        <v>97</v>
      </c>
      <c r="M358" t="b">
        <v>1</v>
      </c>
      <c r="N358" s="6" t="s">
        <v>8269</v>
      </c>
      <c r="O358" s="5">
        <f t="shared" si="20"/>
        <v>102.69239999999999</v>
      </c>
      <c r="P358">
        <f t="shared" si="21"/>
        <v>79.401340206185566</v>
      </c>
      <c r="Q358" s="6" t="s">
        <v>8310</v>
      </c>
      <c r="R358" s="6" t="s">
        <v>8315</v>
      </c>
      <c r="S358">
        <f t="shared" si="22"/>
        <v>2016</v>
      </c>
      <c r="T358">
        <f t="shared" si="23"/>
        <v>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9">
        <v>42118.01385416666</v>
      </c>
      <c r="J359" s="9">
        <v>42078.01385416666</v>
      </c>
      <c r="K359" t="b">
        <v>1</v>
      </c>
      <c r="L359">
        <v>303</v>
      </c>
      <c r="M359" t="b">
        <v>1</v>
      </c>
      <c r="N359" s="6" t="s">
        <v>8269</v>
      </c>
      <c r="O359" s="5">
        <f t="shared" si="20"/>
        <v>174</v>
      </c>
      <c r="P359">
        <f t="shared" si="21"/>
        <v>86.138613861386133</v>
      </c>
      <c r="Q359" s="6" t="s">
        <v>8310</v>
      </c>
      <c r="R359" s="6" t="s">
        <v>8315</v>
      </c>
      <c r="S359">
        <f t="shared" si="22"/>
        <v>2015</v>
      </c>
      <c r="T359">
        <f t="shared" si="23"/>
        <v>3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9">
        <v>42536.416666666664</v>
      </c>
      <c r="J360" s="9">
        <v>42507.651863425919</v>
      </c>
      <c r="K360" t="b">
        <v>1</v>
      </c>
      <c r="L360">
        <v>267</v>
      </c>
      <c r="M360" t="b">
        <v>1</v>
      </c>
      <c r="N360" s="6" t="s">
        <v>8269</v>
      </c>
      <c r="O360" s="5">
        <f t="shared" si="20"/>
        <v>103.08800000000001</v>
      </c>
      <c r="P360">
        <f t="shared" si="21"/>
        <v>193.04868913857678</v>
      </c>
      <c r="Q360" s="6" t="s">
        <v>8310</v>
      </c>
      <c r="R360" s="6" t="s">
        <v>8315</v>
      </c>
      <c r="S360">
        <f t="shared" si="22"/>
        <v>2016</v>
      </c>
      <c r="T360">
        <f t="shared" si="23"/>
        <v>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9">
        <v>41957.008333333331</v>
      </c>
      <c r="J361" s="9">
        <v>41934.862152777772</v>
      </c>
      <c r="K361" t="b">
        <v>1</v>
      </c>
      <c r="L361">
        <v>302</v>
      </c>
      <c r="M361" t="b">
        <v>1</v>
      </c>
      <c r="N361" s="6" t="s">
        <v>8269</v>
      </c>
      <c r="O361" s="5">
        <f t="shared" si="20"/>
        <v>104.85537190082646</v>
      </c>
      <c r="P361">
        <f t="shared" si="21"/>
        <v>84.023178807947019</v>
      </c>
      <c r="Q361" s="6" t="s">
        <v>8310</v>
      </c>
      <c r="R361" s="6" t="s">
        <v>8315</v>
      </c>
      <c r="S361">
        <f t="shared" si="22"/>
        <v>2014</v>
      </c>
      <c r="T361">
        <f t="shared" si="23"/>
        <v>10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9">
        <v>42207.924305555549</v>
      </c>
      <c r="J362" s="9">
        <v>42163.689583333333</v>
      </c>
      <c r="K362" t="b">
        <v>0</v>
      </c>
      <c r="L362">
        <v>87</v>
      </c>
      <c r="M362" t="b">
        <v>1</v>
      </c>
      <c r="N362" s="6" t="s">
        <v>8269</v>
      </c>
      <c r="O362" s="5">
        <f t="shared" si="20"/>
        <v>101.375</v>
      </c>
      <c r="P362">
        <f t="shared" si="21"/>
        <v>139.82758620689654</v>
      </c>
      <c r="Q362" s="6" t="s">
        <v>8310</v>
      </c>
      <c r="R362" s="6" t="s">
        <v>8315</v>
      </c>
      <c r="S362">
        <f t="shared" si="22"/>
        <v>2015</v>
      </c>
      <c r="T362">
        <f t="shared" si="23"/>
        <v>6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9">
        <v>41965.834560185183</v>
      </c>
      <c r="J363" s="9">
        <v>41935.792893518512</v>
      </c>
      <c r="K363" t="b">
        <v>0</v>
      </c>
      <c r="L363">
        <v>354</v>
      </c>
      <c r="M363" t="b">
        <v>1</v>
      </c>
      <c r="N363" s="6" t="s">
        <v>8269</v>
      </c>
      <c r="O363" s="5">
        <f t="shared" si="20"/>
        <v>111.07699999999998</v>
      </c>
      <c r="P363">
        <f t="shared" si="21"/>
        <v>109.82189265536722</v>
      </c>
      <c r="Q363" s="6" t="s">
        <v>8310</v>
      </c>
      <c r="R363" s="6" t="s">
        <v>8315</v>
      </c>
      <c r="S363">
        <f t="shared" si="22"/>
        <v>2014</v>
      </c>
      <c r="T363">
        <f t="shared" si="23"/>
        <v>10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9">
        <v>41858.791666666664</v>
      </c>
      <c r="J364" s="9">
        <v>41837.002210648148</v>
      </c>
      <c r="K364" t="b">
        <v>0</v>
      </c>
      <c r="L364">
        <v>86</v>
      </c>
      <c r="M364" t="b">
        <v>1</v>
      </c>
      <c r="N364" s="6" t="s">
        <v>8269</v>
      </c>
      <c r="O364" s="5">
        <f t="shared" si="20"/>
        <v>124.15933781686496</v>
      </c>
      <c r="P364">
        <f t="shared" si="21"/>
        <v>139.53488372093022</v>
      </c>
      <c r="Q364" s="6" t="s">
        <v>8310</v>
      </c>
      <c r="R364" s="6" t="s">
        <v>8315</v>
      </c>
      <c r="S364">
        <f t="shared" si="22"/>
        <v>2014</v>
      </c>
      <c r="T364">
        <f t="shared" si="23"/>
        <v>7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9">
        <v>40300.598611111105</v>
      </c>
      <c r="J365" s="9">
        <v>40255.53629629629</v>
      </c>
      <c r="K365" t="b">
        <v>0</v>
      </c>
      <c r="L365">
        <v>26</v>
      </c>
      <c r="M365" t="b">
        <v>1</v>
      </c>
      <c r="N365" s="6" t="s">
        <v>8269</v>
      </c>
      <c r="O365" s="5">
        <f t="shared" si="20"/>
        <v>101.33333333333334</v>
      </c>
      <c r="P365">
        <f t="shared" si="21"/>
        <v>347.84615384615387</v>
      </c>
      <c r="Q365" s="6" t="s">
        <v>8310</v>
      </c>
      <c r="R365" s="6" t="s">
        <v>8315</v>
      </c>
      <c r="S365">
        <f t="shared" si="22"/>
        <v>2010</v>
      </c>
      <c r="T365">
        <f t="shared" si="23"/>
        <v>3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9">
        <v>41810.957638888889</v>
      </c>
      <c r="J366" s="9">
        <v>41780.651296296295</v>
      </c>
      <c r="K366" t="b">
        <v>0</v>
      </c>
      <c r="L366">
        <v>113</v>
      </c>
      <c r="M366" t="b">
        <v>1</v>
      </c>
      <c r="N366" s="6" t="s">
        <v>8269</v>
      </c>
      <c r="O366" s="5">
        <f t="shared" si="20"/>
        <v>110.16142857142856</v>
      </c>
      <c r="P366">
        <f t="shared" si="21"/>
        <v>68.24159292035398</v>
      </c>
      <c r="Q366" s="6" t="s">
        <v>8310</v>
      </c>
      <c r="R366" s="6" t="s">
        <v>8315</v>
      </c>
      <c r="S366">
        <f t="shared" si="22"/>
        <v>2014</v>
      </c>
      <c r="T366">
        <f t="shared" si="23"/>
        <v>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9">
        <v>41698.398136574069</v>
      </c>
      <c r="J367" s="9">
        <v>41668.398136574069</v>
      </c>
      <c r="K367" t="b">
        <v>0</v>
      </c>
      <c r="L367">
        <v>65</v>
      </c>
      <c r="M367" t="b">
        <v>1</v>
      </c>
      <c r="N367" s="6" t="s">
        <v>8269</v>
      </c>
      <c r="O367" s="5">
        <f t="shared" si="20"/>
        <v>103.97333333333334</v>
      </c>
      <c r="P367">
        <f t="shared" si="21"/>
        <v>239.93846153846152</v>
      </c>
      <c r="Q367" s="6" t="s">
        <v>8310</v>
      </c>
      <c r="R367" s="6" t="s">
        <v>8315</v>
      </c>
      <c r="S367">
        <f t="shared" si="22"/>
        <v>2014</v>
      </c>
      <c r="T367">
        <f t="shared" si="23"/>
        <v>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9">
        <v>41049.584699074068</v>
      </c>
      <c r="J368" s="9">
        <v>41019.584699074068</v>
      </c>
      <c r="K368" t="b">
        <v>0</v>
      </c>
      <c r="L368">
        <v>134</v>
      </c>
      <c r="M368" t="b">
        <v>1</v>
      </c>
      <c r="N368" s="6" t="s">
        <v>8269</v>
      </c>
      <c r="O368" s="5">
        <f t="shared" si="20"/>
        <v>101.31578947368421</v>
      </c>
      <c r="P368">
        <f t="shared" si="21"/>
        <v>287.31343283582089</v>
      </c>
      <c r="Q368" s="6" t="s">
        <v>8310</v>
      </c>
      <c r="R368" s="6" t="s">
        <v>8315</v>
      </c>
      <c r="S368">
        <f t="shared" si="22"/>
        <v>2012</v>
      </c>
      <c r="T368">
        <f t="shared" si="23"/>
        <v>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9">
        <v>41394.999305555553</v>
      </c>
      <c r="J369" s="9">
        <v>41355.368958333333</v>
      </c>
      <c r="K369" t="b">
        <v>0</v>
      </c>
      <c r="L369">
        <v>119</v>
      </c>
      <c r="M369" t="b">
        <v>1</v>
      </c>
      <c r="N369" s="6" t="s">
        <v>8269</v>
      </c>
      <c r="O369" s="5">
        <f t="shared" si="20"/>
        <v>103.3501</v>
      </c>
      <c r="P369">
        <f t="shared" si="21"/>
        <v>86.84882352941176</v>
      </c>
      <c r="Q369" s="6" t="s">
        <v>8310</v>
      </c>
      <c r="R369" s="6" t="s">
        <v>8315</v>
      </c>
      <c r="S369">
        <f t="shared" si="22"/>
        <v>2013</v>
      </c>
      <c r="T369">
        <f t="shared" si="23"/>
        <v>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9">
        <v>42078.355578703697</v>
      </c>
      <c r="J370" s="9">
        <v>42043.397245370368</v>
      </c>
      <c r="K370" t="b">
        <v>0</v>
      </c>
      <c r="L370">
        <v>159</v>
      </c>
      <c r="M370" t="b">
        <v>1</v>
      </c>
      <c r="N370" s="6" t="s">
        <v>8269</v>
      </c>
      <c r="O370" s="5">
        <f t="shared" si="20"/>
        <v>104.11200000000001</v>
      </c>
      <c r="P370">
        <f t="shared" si="21"/>
        <v>81.84905660377359</v>
      </c>
      <c r="Q370" s="6" t="s">
        <v>8310</v>
      </c>
      <c r="R370" s="6" t="s">
        <v>8315</v>
      </c>
      <c r="S370">
        <f t="shared" si="22"/>
        <v>2015</v>
      </c>
      <c r="T370">
        <f t="shared" si="23"/>
        <v>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9">
        <v>40923.3433912037</v>
      </c>
      <c r="J371" s="9">
        <v>40893.3433912037</v>
      </c>
      <c r="K371" t="b">
        <v>0</v>
      </c>
      <c r="L371">
        <v>167</v>
      </c>
      <c r="M371" t="b">
        <v>1</v>
      </c>
      <c r="N371" s="6" t="s">
        <v>8269</v>
      </c>
      <c r="O371" s="5">
        <f t="shared" si="20"/>
        <v>110.15569230769231</v>
      </c>
      <c r="P371">
        <f t="shared" si="21"/>
        <v>42.874970059880241</v>
      </c>
      <c r="Q371" s="6" t="s">
        <v>8310</v>
      </c>
      <c r="R371" s="6" t="s">
        <v>8315</v>
      </c>
      <c r="S371">
        <f t="shared" si="22"/>
        <v>2011</v>
      </c>
      <c r="T371">
        <f t="shared" si="23"/>
        <v>12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9">
        <v>42741.586805555555</v>
      </c>
      <c r="J372" s="9">
        <v>42711.586805555555</v>
      </c>
      <c r="K372" t="b">
        <v>0</v>
      </c>
      <c r="L372">
        <v>43</v>
      </c>
      <c r="M372" t="b">
        <v>1</v>
      </c>
      <c r="N372" s="6" t="s">
        <v>8269</v>
      </c>
      <c r="O372" s="5">
        <f t="shared" si="20"/>
        <v>122.02</v>
      </c>
      <c r="P372">
        <f t="shared" si="21"/>
        <v>709.41860465116281</v>
      </c>
      <c r="Q372" s="6" t="s">
        <v>8310</v>
      </c>
      <c r="R372" s="6" t="s">
        <v>8315</v>
      </c>
      <c r="S372">
        <f t="shared" si="22"/>
        <v>2016</v>
      </c>
      <c r="T372">
        <f t="shared" si="23"/>
        <v>12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9">
        <v>41306.559479166666</v>
      </c>
      <c r="J373" s="9">
        <v>41261.559479166666</v>
      </c>
      <c r="K373" t="b">
        <v>0</v>
      </c>
      <c r="L373">
        <v>1062</v>
      </c>
      <c r="M373" t="b">
        <v>1</v>
      </c>
      <c r="N373" s="6" t="s">
        <v>8269</v>
      </c>
      <c r="O373" s="5">
        <f t="shared" si="20"/>
        <v>114.16866666666667</v>
      </c>
      <c r="P373">
        <f t="shared" si="21"/>
        <v>161.25517890772127</v>
      </c>
      <c r="Q373" s="6" t="s">
        <v>8310</v>
      </c>
      <c r="R373" s="6" t="s">
        <v>8315</v>
      </c>
      <c r="S373">
        <f t="shared" si="22"/>
        <v>2012</v>
      </c>
      <c r="T373">
        <f t="shared" si="23"/>
        <v>12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9">
        <v>42465.458333333336</v>
      </c>
      <c r="J374" s="9">
        <v>42425.368564814817</v>
      </c>
      <c r="K374" t="b">
        <v>0</v>
      </c>
      <c r="L374">
        <v>9</v>
      </c>
      <c r="M374" t="b">
        <v>1</v>
      </c>
      <c r="N374" s="6" t="s">
        <v>8269</v>
      </c>
      <c r="O374" s="5">
        <f t="shared" si="20"/>
        <v>125.33333333333334</v>
      </c>
      <c r="P374">
        <f t="shared" si="21"/>
        <v>41.777777777777779</v>
      </c>
      <c r="Q374" s="6" t="s">
        <v>8310</v>
      </c>
      <c r="R374" s="6" t="s">
        <v>8315</v>
      </c>
      <c r="S374">
        <f t="shared" si="22"/>
        <v>2016</v>
      </c>
      <c r="T374">
        <f t="shared" si="23"/>
        <v>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9">
        <v>41108.703680555554</v>
      </c>
      <c r="J375" s="9">
        <v>41078.703680555554</v>
      </c>
      <c r="K375" t="b">
        <v>0</v>
      </c>
      <c r="L375">
        <v>89</v>
      </c>
      <c r="M375" t="b">
        <v>1</v>
      </c>
      <c r="N375" s="6" t="s">
        <v>8269</v>
      </c>
      <c r="O375" s="5">
        <f t="shared" si="20"/>
        <v>106.66666666666667</v>
      </c>
      <c r="P375">
        <f t="shared" si="21"/>
        <v>89.887640449438209</v>
      </c>
      <c r="Q375" s="6" t="s">
        <v>8310</v>
      </c>
      <c r="R375" s="6" t="s">
        <v>8315</v>
      </c>
      <c r="S375">
        <f t="shared" si="22"/>
        <v>2012</v>
      </c>
      <c r="T375">
        <f t="shared" si="23"/>
        <v>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9">
        <v>40802.680914351848</v>
      </c>
      <c r="J376" s="9">
        <v>40757.680914351848</v>
      </c>
      <c r="K376" t="b">
        <v>0</v>
      </c>
      <c r="L376">
        <v>174</v>
      </c>
      <c r="M376" t="b">
        <v>1</v>
      </c>
      <c r="N376" s="6" t="s">
        <v>8269</v>
      </c>
      <c r="O376" s="5">
        <f t="shared" si="20"/>
        <v>130.65</v>
      </c>
      <c r="P376">
        <f t="shared" si="21"/>
        <v>45.051724137931032</v>
      </c>
      <c r="Q376" s="6" t="s">
        <v>8310</v>
      </c>
      <c r="R376" s="6" t="s">
        <v>8315</v>
      </c>
      <c r="S376">
        <f t="shared" si="22"/>
        <v>2011</v>
      </c>
      <c r="T376">
        <f t="shared" si="23"/>
        <v>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9">
        <v>41699.512499999997</v>
      </c>
      <c r="J377" s="9">
        <v>41657.77674768518</v>
      </c>
      <c r="K377" t="b">
        <v>0</v>
      </c>
      <c r="L377">
        <v>14</v>
      </c>
      <c r="M377" t="b">
        <v>1</v>
      </c>
      <c r="N377" s="6" t="s">
        <v>8269</v>
      </c>
      <c r="O377" s="5">
        <f t="shared" si="20"/>
        <v>120</v>
      </c>
      <c r="P377">
        <f t="shared" si="21"/>
        <v>42.857142857142854</v>
      </c>
      <c r="Q377" s="6" t="s">
        <v>8310</v>
      </c>
      <c r="R377" s="6" t="s">
        <v>8315</v>
      </c>
      <c r="S377">
        <f t="shared" si="22"/>
        <v>2014</v>
      </c>
      <c r="T377">
        <f t="shared" si="23"/>
        <v>1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9">
        <v>42607.244398148141</v>
      </c>
      <c r="J378" s="9">
        <v>42576.244398148141</v>
      </c>
      <c r="K378" t="b">
        <v>0</v>
      </c>
      <c r="L378">
        <v>48</v>
      </c>
      <c r="M378" t="b">
        <v>1</v>
      </c>
      <c r="N378" s="6" t="s">
        <v>8269</v>
      </c>
      <c r="O378" s="5">
        <f t="shared" si="20"/>
        <v>105.9591836734694</v>
      </c>
      <c r="P378">
        <f t="shared" si="21"/>
        <v>54.083333333333336</v>
      </c>
      <c r="Q378" s="6" t="s">
        <v>8310</v>
      </c>
      <c r="R378" s="6" t="s">
        <v>8315</v>
      </c>
      <c r="S378">
        <f t="shared" si="22"/>
        <v>2016</v>
      </c>
      <c r="T378">
        <f t="shared" si="23"/>
        <v>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9">
        <v>42322.084027777775</v>
      </c>
      <c r="J379" s="9">
        <v>42292.042453703696</v>
      </c>
      <c r="K379" t="b">
        <v>0</v>
      </c>
      <c r="L379">
        <v>133</v>
      </c>
      <c r="M379" t="b">
        <v>1</v>
      </c>
      <c r="N379" s="6" t="s">
        <v>8269</v>
      </c>
      <c r="O379" s="5">
        <f t="shared" si="20"/>
        <v>114.39999999999999</v>
      </c>
      <c r="P379">
        <f t="shared" si="21"/>
        <v>103.21804511278195</v>
      </c>
      <c r="Q379" s="6" t="s">
        <v>8310</v>
      </c>
      <c r="R379" s="6" t="s">
        <v>8315</v>
      </c>
      <c r="S379">
        <f t="shared" si="22"/>
        <v>2015</v>
      </c>
      <c r="T379">
        <f t="shared" si="23"/>
        <v>10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9">
        <v>42394.786111111105</v>
      </c>
      <c r="J380" s="9">
        <v>42370.363518518519</v>
      </c>
      <c r="K380" t="b">
        <v>0</v>
      </c>
      <c r="L380">
        <v>83</v>
      </c>
      <c r="M380" t="b">
        <v>1</v>
      </c>
      <c r="N380" s="6" t="s">
        <v>8269</v>
      </c>
      <c r="O380" s="5">
        <f t="shared" si="20"/>
        <v>111.76666666666665</v>
      </c>
      <c r="P380">
        <f t="shared" si="21"/>
        <v>40.397590361445786</v>
      </c>
      <c r="Q380" s="6" t="s">
        <v>8310</v>
      </c>
      <c r="R380" s="6" t="s">
        <v>8315</v>
      </c>
      <c r="S380">
        <f t="shared" si="22"/>
        <v>2016</v>
      </c>
      <c r="T380">
        <f t="shared" si="23"/>
        <v>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9">
        <v>41032.479999999996</v>
      </c>
      <c r="J381" s="9">
        <v>40987.479999999996</v>
      </c>
      <c r="K381" t="b">
        <v>0</v>
      </c>
      <c r="L381">
        <v>149</v>
      </c>
      <c r="M381" t="b">
        <v>1</v>
      </c>
      <c r="N381" s="6" t="s">
        <v>8269</v>
      </c>
      <c r="O381" s="5">
        <f t="shared" si="20"/>
        <v>116.08000000000001</v>
      </c>
      <c r="P381">
        <f t="shared" si="21"/>
        <v>116.85906040268456</v>
      </c>
      <c r="Q381" s="6" t="s">
        <v>8310</v>
      </c>
      <c r="R381" s="6" t="s">
        <v>8315</v>
      </c>
      <c r="S381">
        <f t="shared" si="22"/>
        <v>2012</v>
      </c>
      <c r="T381">
        <f t="shared" si="23"/>
        <v>3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9">
        <v>42392.511481481481</v>
      </c>
      <c r="J382" s="9">
        <v>42367.511481481481</v>
      </c>
      <c r="K382" t="b">
        <v>0</v>
      </c>
      <c r="L382">
        <v>49</v>
      </c>
      <c r="M382" t="b">
        <v>1</v>
      </c>
      <c r="N382" s="6" t="s">
        <v>8269</v>
      </c>
      <c r="O382" s="5">
        <f t="shared" si="20"/>
        <v>141.5</v>
      </c>
      <c r="P382">
        <f t="shared" si="21"/>
        <v>115.51020408163265</v>
      </c>
      <c r="Q382" s="6" t="s">
        <v>8310</v>
      </c>
      <c r="R382" s="6" t="s">
        <v>8315</v>
      </c>
      <c r="S382">
        <f t="shared" si="22"/>
        <v>2015</v>
      </c>
      <c r="T382">
        <f t="shared" si="23"/>
        <v>12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9">
        <v>41120</v>
      </c>
      <c r="J383" s="9">
        <v>41085.48978009259</v>
      </c>
      <c r="K383" t="b">
        <v>0</v>
      </c>
      <c r="L383">
        <v>251</v>
      </c>
      <c r="M383" t="b">
        <v>1</v>
      </c>
      <c r="N383" s="6" t="s">
        <v>8269</v>
      </c>
      <c r="O383" s="5">
        <f t="shared" si="20"/>
        <v>104.72999999999999</v>
      </c>
      <c r="P383">
        <f t="shared" si="21"/>
        <v>104.31274900398407</v>
      </c>
      <c r="Q383" s="6" t="s">
        <v>8310</v>
      </c>
      <c r="R383" s="6" t="s">
        <v>8315</v>
      </c>
      <c r="S383">
        <f t="shared" si="22"/>
        <v>2012</v>
      </c>
      <c r="T383">
        <f t="shared" si="23"/>
        <v>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9">
        <v>41158.501157407409</v>
      </c>
      <c r="J384" s="9">
        <v>41144.501157407409</v>
      </c>
      <c r="K384" t="b">
        <v>0</v>
      </c>
      <c r="L384">
        <v>22</v>
      </c>
      <c r="M384" t="b">
        <v>1</v>
      </c>
      <c r="N384" s="6" t="s">
        <v>8269</v>
      </c>
      <c r="O384" s="5">
        <f t="shared" si="20"/>
        <v>255.83333333333331</v>
      </c>
      <c r="P384">
        <f t="shared" si="21"/>
        <v>69.772727272727266</v>
      </c>
      <c r="Q384" s="6" t="s">
        <v>8310</v>
      </c>
      <c r="R384" s="6" t="s">
        <v>8315</v>
      </c>
      <c r="S384">
        <f t="shared" si="22"/>
        <v>2012</v>
      </c>
      <c r="T384">
        <f t="shared" si="23"/>
        <v>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9">
        <v>41777.90924768518</v>
      </c>
      <c r="J385" s="9">
        <v>41754.90924768518</v>
      </c>
      <c r="K385" t="b">
        <v>0</v>
      </c>
      <c r="L385">
        <v>48</v>
      </c>
      <c r="M385" t="b">
        <v>1</v>
      </c>
      <c r="N385" s="6" t="s">
        <v>8269</v>
      </c>
      <c r="O385" s="5">
        <f t="shared" si="20"/>
        <v>206.70670670670671</v>
      </c>
      <c r="P385">
        <f t="shared" si="21"/>
        <v>43.020833333333336</v>
      </c>
      <c r="Q385" s="6" t="s">
        <v>8310</v>
      </c>
      <c r="R385" s="6" t="s">
        <v>8315</v>
      </c>
      <c r="S385">
        <f t="shared" si="22"/>
        <v>2014</v>
      </c>
      <c r="T385">
        <f t="shared" si="23"/>
        <v>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9">
        <v>42010.573460648149</v>
      </c>
      <c r="J386" s="9">
        <v>41980.573460648149</v>
      </c>
      <c r="K386" t="b">
        <v>0</v>
      </c>
      <c r="L386">
        <v>383</v>
      </c>
      <c r="M386" t="b">
        <v>1</v>
      </c>
      <c r="N386" s="6" t="s">
        <v>8269</v>
      </c>
      <c r="O386" s="5">
        <f t="shared" ref="O386:O449" si="24">E386/D386*100</f>
        <v>112.105</v>
      </c>
      <c r="P386">
        <f t="shared" ref="P386:P449" si="25">E386/L386</f>
        <v>58.540469973890339</v>
      </c>
      <c r="Q386" s="6" t="s">
        <v>8310</v>
      </c>
      <c r="R386" s="6" t="s">
        <v>8315</v>
      </c>
      <c r="S386">
        <f t="shared" si="22"/>
        <v>2014</v>
      </c>
      <c r="T386">
        <f t="shared" si="23"/>
        <v>12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9">
        <v>41964.41783564815</v>
      </c>
      <c r="J387" s="9">
        <v>41934.376168981478</v>
      </c>
      <c r="K387" t="b">
        <v>0</v>
      </c>
      <c r="L387">
        <v>237</v>
      </c>
      <c r="M387" t="b">
        <v>1</v>
      </c>
      <c r="N387" s="6" t="s">
        <v>8269</v>
      </c>
      <c r="O387" s="5">
        <f t="shared" si="24"/>
        <v>105.982</v>
      </c>
      <c r="P387">
        <f t="shared" si="25"/>
        <v>111.79535864978902</v>
      </c>
      <c r="Q387" s="6" t="s">
        <v>8310</v>
      </c>
      <c r="R387" s="6" t="s">
        <v>8315</v>
      </c>
      <c r="S387">
        <f t="shared" ref="S387:S450" si="26">YEAR(J387)</f>
        <v>2014</v>
      </c>
      <c r="T387">
        <f t="shared" ref="T387:T450" si="27">MONTH(J387)</f>
        <v>10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9">
        <v>42226.742951388886</v>
      </c>
      <c r="J388" s="9">
        <v>42211.742951388886</v>
      </c>
      <c r="K388" t="b">
        <v>0</v>
      </c>
      <c r="L388">
        <v>13</v>
      </c>
      <c r="M388" t="b">
        <v>1</v>
      </c>
      <c r="N388" s="6" t="s">
        <v>8269</v>
      </c>
      <c r="O388" s="5">
        <f t="shared" si="24"/>
        <v>100.16666666666667</v>
      </c>
      <c r="P388">
        <f t="shared" si="25"/>
        <v>46.230769230769234</v>
      </c>
      <c r="Q388" s="6" t="s">
        <v>8310</v>
      </c>
      <c r="R388" s="6" t="s">
        <v>8315</v>
      </c>
      <c r="S388">
        <f t="shared" si="26"/>
        <v>2015</v>
      </c>
      <c r="T388">
        <f t="shared" si="27"/>
        <v>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9">
        <v>42231.041666666664</v>
      </c>
      <c r="J389" s="9">
        <v>42200.468263888884</v>
      </c>
      <c r="K389" t="b">
        <v>0</v>
      </c>
      <c r="L389">
        <v>562</v>
      </c>
      <c r="M389" t="b">
        <v>1</v>
      </c>
      <c r="N389" s="6" t="s">
        <v>8269</v>
      </c>
      <c r="O389" s="5">
        <f t="shared" si="24"/>
        <v>213.98947368421051</v>
      </c>
      <c r="P389">
        <f t="shared" si="25"/>
        <v>144.69039145907473</v>
      </c>
      <c r="Q389" s="6" t="s">
        <v>8310</v>
      </c>
      <c r="R389" s="6" t="s">
        <v>8315</v>
      </c>
      <c r="S389">
        <f t="shared" si="26"/>
        <v>2015</v>
      </c>
      <c r="T389">
        <f t="shared" si="27"/>
        <v>7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9">
        <v>42578.867824074077</v>
      </c>
      <c r="J390" s="9">
        <v>42548.867824074077</v>
      </c>
      <c r="K390" t="b">
        <v>0</v>
      </c>
      <c r="L390">
        <v>71</v>
      </c>
      <c r="M390" t="b">
        <v>1</v>
      </c>
      <c r="N390" s="6" t="s">
        <v>8269</v>
      </c>
      <c r="O390" s="5">
        <f t="shared" si="24"/>
        <v>126.16000000000001</v>
      </c>
      <c r="P390">
        <f t="shared" si="25"/>
        <v>88.845070422535215</v>
      </c>
      <c r="Q390" s="6" t="s">
        <v>8310</v>
      </c>
      <c r="R390" s="6" t="s">
        <v>8315</v>
      </c>
      <c r="S390">
        <f t="shared" si="26"/>
        <v>2016</v>
      </c>
      <c r="T390">
        <f t="shared" si="27"/>
        <v>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9">
        <v>41705.749305555553</v>
      </c>
      <c r="J391" s="9">
        <v>41673.854745370365</v>
      </c>
      <c r="K391" t="b">
        <v>0</v>
      </c>
      <c r="L391">
        <v>1510</v>
      </c>
      <c r="M391" t="b">
        <v>1</v>
      </c>
      <c r="N391" s="6" t="s">
        <v>8269</v>
      </c>
      <c r="O391" s="5">
        <f t="shared" si="24"/>
        <v>181.53547058823528</v>
      </c>
      <c r="P391">
        <f t="shared" si="25"/>
        <v>81.75107284768211</v>
      </c>
      <c r="Q391" s="6" t="s">
        <v>8310</v>
      </c>
      <c r="R391" s="6" t="s">
        <v>8315</v>
      </c>
      <c r="S391">
        <f t="shared" si="26"/>
        <v>2014</v>
      </c>
      <c r="T391">
        <f t="shared" si="27"/>
        <v>2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9">
        <v>42131.828379629624</v>
      </c>
      <c r="J392" s="9">
        <v>42111.828379629624</v>
      </c>
      <c r="K392" t="b">
        <v>0</v>
      </c>
      <c r="L392">
        <v>14</v>
      </c>
      <c r="M392" t="b">
        <v>1</v>
      </c>
      <c r="N392" s="6" t="s">
        <v>8269</v>
      </c>
      <c r="O392" s="5">
        <f t="shared" si="24"/>
        <v>100</v>
      </c>
      <c r="P392">
        <f t="shared" si="25"/>
        <v>71.428571428571431</v>
      </c>
      <c r="Q392" s="6" t="s">
        <v>8310</v>
      </c>
      <c r="R392" s="6" t="s">
        <v>8315</v>
      </c>
      <c r="S392">
        <f t="shared" si="26"/>
        <v>2015</v>
      </c>
      <c r="T392">
        <f t="shared" si="27"/>
        <v>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9">
        <v>40894.832638888889</v>
      </c>
      <c r="J393" s="9">
        <v>40864.833923611113</v>
      </c>
      <c r="K393" t="b">
        <v>0</v>
      </c>
      <c r="L393">
        <v>193</v>
      </c>
      <c r="M393" t="b">
        <v>1</v>
      </c>
      <c r="N393" s="6" t="s">
        <v>8269</v>
      </c>
      <c r="O393" s="5">
        <f t="shared" si="24"/>
        <v>100.61</v>
      </c>
      <c r="P393">
        <f t="shared" si="25"/>
        <v>104.25906735751295</v>
      </c>
      <c r="Q393" s="6" t="s">
        <v>8310</v>
      </c>
      <c r="R393" s="6" t="s">
        <v>8315</v>
      </c>
      <c r="S393">
        <f t="shared" si="26"/>
        <v>2011</v>
      </c>
      <c r="T393">
        <f t="shared" si="27"/>
        <v>11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9">
        <v>40793.916666666664</v>
      </c>
      <c r="J394" s="9">
        <v>40763.508923611109</v>
      </c>
      <c r="K394" t="b">
        <v>0</v>
      </c>
      <c r="L394">
        <v>206</v>
      </c>
      <c r="M394" t="b">
        <v>1</v>
      </c>
      <c r="N394" s="6" t="s">
        <v>8269</v>
      </c>
      <c r="O394" s="5">
        <f t="shared" si="24"/>
        <v>100.9027027027027</v>
      </c>
      <c r="P394">
        <f t="shared" si="25"/>
        <v>90.616504854368927</v>
      </c>
      <c r="Q394" s="6" t="s">
        <v>8310</v>
      </c>
      <c r="R394" s="6" t="s">
        <v>8315</v>
      </c>
      <c r="S394">
        <f t="shared" si="26"/>
        <v>2011</v>
      </c>
      <c r="T394">
        <f t="shared" si="27"/>
        <v>8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9">
        <v>41557.500601851847</v>
      </c>
      <c r="J395" s="9">
        <v>41526.500601851847</v>
      </c>
      <c r="K395" t="b">
        <v>0</v>
      </c>
      <c r="L395">
        <v>351</v>
      </c>
      <c r="M395" t="b">
        <v>1</v>
      </c>
      <c r="N395" s="6" t="s">
        <v>8269</v>
      </c>
      <c r="O395" s="5">
        <f t="shared" si="24"/>
        <v>110.446</v>
      </c>
      <c r="P395">
        <f t="shared" si="25"/>
        <v>157.33048433048432</v>
      </c>
      <c r="Q395" s="6" t="s">
        <v>8310</v>
      </c>
      <c r="R395" s="6" t="s">
        <v>8315</v>
      </c>
      <c r="S395">
        <f t="shared" si="26"/>
        <v>2013</v>
      </c>
      <c r="T395">
        <f t="shared" si="27"/>
        <v>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9">
        <v>42477.568078703705</v>
      </c>
      <c r="J396" s="9">
        <v>42417.60974537037</v>
      </c>
      <c r="K396" t="b">
        <v>0</v>
      </c>
      <c r="L396">
        <v>50</v>
      </c>
      <c r="M396" t="b">
        <v>1</v>
      </c>
      <c r="N396" s="6" t="s">
        <v>8269</v>
      </c>
      <c r="O396" s="5">
        <f t="shared" si="24"/>
        <v>111.8936170212766</v>
      </c>
      <c r="P396">
        <f t="shared" si="25"/>
        <v>105.18</v>
      </c>
      <c r="Q396" s="6" t="s">
        <v>8310</v>
      </c>
      <c r="R396" s="6" t="s">
        <v>8315</v>
      </c>
      <c r="S396">
        <f t="shared" si="26"/>
        <v>2016</v>
      </c>
      <c r="T396">
        <f t="shared" si="27"/>
        <v>2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9">
        <v>41026.688888888886</v>
      </c>
      <c r="J397" s="9">
        <v>40990.700925925921</v>
      </c>
      <c r="K397" t="b">
        <v>0</v>
      </c>
      <c r="L397">
        <v>184</v>
      </c>
      <c r="M397" t="b">
        <v>1</v>
      </c>
      <c r="N397" s="6" t="s">
        <v>8269</v>
      </c>
      <c r="O397" s="5">
        <f t="shared" si="24"/>
        <v>108.04450000000001</v>
      </c>
      <c r="P397">
        <f t="shared" si="25"/>
        <v>58.719836956521746</v>
      </c>
      <c r="Q397" s="6" t="s">
        <v>8310</v>
      </c>
      <c r="R397" s="6" t="s">
        <v>8315</v>
      </c>
      <c r="S397">
        <f t="shared" si="26"/>
        <v>2012</v>
      </c>
      <c r="T397">
        <f t="shared" si="27"/>
        <v>3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9">
        <v>41097.356550925921</v>
      </c>
      <c r="J398" s="9">
        <v>41082.356550925921</v>
      </c>
      <c r="K398" t="b">
        <v>0</v>
      </c>
      <c r="L398">
        <v>196</v>
      </c>
      <c r="M398" t="b">
        <v>1</v>
      </c>
      <c r="N398" s="6" t="s">
        <v>8269</v>
      </c>
      <c r="O398" s="5">
        <f t="shared" si="24"/>
        <v>106.66666666666667</v>
      </c>
      <c r="P398">
        <f t="shared" si="25"/>
        <v>81.632653061224488</v>
      </c>
      <c r="Q398" s="6" t="s">
        <v>8310</v>
      </c>
      <c r="R398" s="6" t="s">
        <v>8315</v>
      </c>
      <c r="S398">
        <f t="shared" si="26"/>
        <v>2012</v>
      </c>
      <c r="T398">
        <f t="shared" si="27"/>
        <v>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9">
        <v>40421.947222222218</v>
      </c>
      <c r="J399" s="9">
        <v>40379.568101851852</v>
      </c>
      <c r="K399" t="b">
        <v>0</v>
      </c>
      <c r="L399">
        <v>229</v>
      </c>
      <c r="M399" t="b">
        <v>1</v>
      </c>
      <c r="N399" s="6" t="s">
        <v>8269</v>
      </c>
      <c r="O399" s="5">
        <f t="shared" si="24"/>
        <v>103.90027322404372</v>
      </c>
      <c r="P399">
        <f t="shared" si="25"/>
        <v>56.460043668122275</v>
      </c>
      <c r="Q399" s="6" t="s">
        <v>8310</v>
      </c>
      <c r="R399" s="6" t="s">
        <v>8315</v>
      </c>
      <c r="S399">
        <f t="shared" si="26"/>
        <v>2010</v>
      </c>
      <c r="T399">
        <f t="shared" si="27"/>
        <v>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9">
        <v>42123.584791666661</v>
      </c>
      <c r="J400" s="9">
        <v>42078.584791666661</v>
      </c>
      <c r="K400" t="b">
        <v>0</v>
      </c>
      <c r="L400">
        <v>67</v>
      </c>
      <c r="M400" t="b">
        <v>1</v>
      </c>
      <c r="N400" s="6" t="s">
        <v>8269</v>
      </c>
      <c r="O400" s="5">
        <f t="shared" si="24"/>
        <v>125.16000000000001</v>
      </c>
      <c r="P400">
        <f t="shared" si="25"/>
        <v>140.1044776119403</v>
      </c>
      <c r="Q400" s="6" t="s">
        <v>8310</v>
      </c>
      <c r="R400" s="6" t="s">
        <v>8315</v>
      </c>
      <c r="S400">
        <f t="shared" si="26"/>
        <v>2015</v>
      </c>
      <c r="T400">
        <f t="shared" si="27"/>
        <v>3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9">
        <v>42718.291666666664</v>
      </c>
      <c r="J401" s="9">
        <v>42687.667442129627</v>
      </c>
      <c r="K401" t="b">
        <v>0</v>
      </c>
      <c r="L401">
        <v>95</v>
      </c>
      <c r="M401" t="b">
        <v>1</v>
      </c>
      <c r="N401" s="6" t="s">
        <v>8269</v>
      </c>
      <c r="O401" s="5">
        <f t="shared" si="24"/>
        <v>106.80499999999999</v>
      </c>
      <c r="P401">
        <f t="shared" si="25"/>
        <v>224.85263157894738</v>
      </c>
      <c r="Q401" s="6" t="s">
        <v>8310</v>
      </c>
      <c r="R401" s="6" t="s">
        <v>8315</v>
      </c>
      <c r="S401">
        <f t="shared" si="26"/>
        <v>2016</v>
      </c>
      <c r="T401">
        <f t="shared" si="27"/>
        <v>11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9">
        <v>41775.9375</v>
      </c>
      <c r="J402" s="9">
        <v>41745.427627314813</v>
      </c>
      <c r="K402" t="b">
        <v>0</v>
      </c>
      <c r="L402">
        <v>62</v>
      </c>
      <c r="M402" t="b">
        <v>1</v>
      </c>
      <c r="N402" s="6" t="s">
        <v>8269</v>
      </c>
      <c r="O402" s="5">
        <f t="shared" si="24"/>
        <v>112.30249999999999</v>
      </c>
      <c r="P402">
        <f t="shared" si="25"/>
        <v>181.13306451612902</v>
      </c>
      <c r="Q402" s="6" t="s">
        <v>8310</v>
      </c>
      <c r="R402" s="6" t="s">
        <v>8315</v>
      </c>
      <c r="S402">
        <f t="shared" si="26"/>
        <v>2014</v>
      </c>
      <c r="T402">
        <f t="shared" si="27"/>
        <v>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9">
        <v>40762.633912037032</v>
      </c>
      <c r="J403" s="9">
        <v>40732.633912037032</v>
      </c>
      <c r="K403" t="b">
        <v>0</v>
      </c>
      <c r="L403">
        <v>73</v>
      </c>
      <c r="M403" t="b">
        <v>1</v>
      </c>
      <c r="N403" s="6" t="s">
        <v>8269</v>
      </c>
      <c r="O403" s="5">
        <f t="shared" si="24"/>
        <v>103.812</v>
      </c>
      <c r="P403">
        <f t="shared" si="25"/>
        <v>711.04109589041093</v>
      </c>
      <c r="Q403" s="6" t="s">
        <v>8310</v>
      </c>
      <c r="R403" s="6" t="s">
        <v>8315</v>
      </c>
      <c r="S403">
        <f t="shared" si="26"/>
        <v>2011</v>
      </c>
      <c r="T403">
        <f t="shared" si="27"/>
        <v>7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9">
        <v>42313.372881944444</v>
      </c>
      <c r="J404" s="9">
        <v>42292.331215277773</v>
      </c>
      <c r="K404" t="b">
        <v>0</v>
      </c>
      <c r="L404">
        <v>43</v>
      </c>
      <c r="M404" t="b">
        <v>1</v>
      </c>
      <c r="N404" s="6" t="s">
        <v>8269</v>
      </c>
      <c r="O404" s="5">
        <f t="shared" si="24"/>
        <v>141.65</v>
      </c>
      <c r="P404">
        <f t="shared" si="25"/>
        <v>65.883720930232556</v>
      </c>
      <c r="Q404" s="6" t="s">
        <v>8310</v>
      </c>
      <c r="R404" s="6" t="s">
        <v>8315</v>
      </c>
      <c r="S404">
        <f t="shared" si="26"/>
        <v>2015</v>
      </c>
      <c r="T404">
        <f t="shared" si="27"/>
        <v>10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9">
        <v>40765.088888888888</v>
      </c>
      <c r="J405" s="9">
        <v>40718.102326388886</v>
      </c>
      <c r="K405" t="b">
        <v>0</v>
      </c>
      <c r="L405">
        <v>70</v>
      </c>
      <c r="M405" t="b">
        <v>1</v>
      </c>
      <c r="N405" s="6" t="s">
        <v>8269</v>
      </c>
      <c r="O405" s="5">
        <f t="shared" si="24"/>
        <v>105.25999999999999</v>
      </c>
      <c r="P405">
        <f t="shared" si="25"/>
        <v>75.185714285714283</v>
      </c>
      <c r="Q405" s="6" t="s">
        <v>8310</v>
      </c>
      <c r="R405" s="6" t="s">
        <v>8315</v>
      </c>
      <c r="S405">
        <f t="shared" si="26"/>
        <v>2011</v>
      </c>
      <c r="T405">
        <f t="shared" si="27"/>
        <v>6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9">
        <v>41675.752777777772</v>
      </c>
      <c r="J406" s="9">
        <v>41646.419699074075</v>
      </c>
      <c r="K406" t="b">
        <v>0</v>
      </c>
      <c r="L406">
        <v>271</v>
      </c>
      <c r="M406" t="b">
        <v>1</v>
      </c>
      <c r="N406" s="6" t="s">
        <v>8269</v>
      </c>
      <c r="O406" s="5">
        <f t="shared" si="24"/>
        <v>103.09142857142857</v>
      </c>
      <c r="P406">
        <f t="shared" si="25"/>
        <v>133.14391143911439</v>
      </c>
      <c r="Q406" s="6" t="s">
        <v>8310</v>
      </c>
      <c r="R406" s="6" t="s">
        <v>8315</v>
      </c>
      <c r="S406">
        <f t="shared" si="26"/>
        <v>2014</v>
      </c>
      <c r="T406">
        <f t="shared" si="27"/>
        <v>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9">
        <v>41703.876608796294</v>
      </c>
      <c r="J407" s="9">
        <v>41673.876608796294</v>
      </c>
      <c r="K407" t="b">
        <v>0</v>
      </c>
      <c r="L407">
        <v>55</v>
      </c>
      <c r="M407" t="b">
        <v>1</v>
      </c>
      <c r="N407" s="6" t="s">
        <v>8269</v>
      </c>
      <c r="O407" s="5">
        <f t="shared" si="24"/>
        <v>107.65957446808511</v>
      </c>
      <c r="P407">
        <f t="shared" si="25"/>
        <v>55.2</v>
      </c>
      <c r="Q407" s="6" t="s">
        <v>8310</v>
      </c>
      <c r="R407" s="6" t="s">
        <v>8315</v>
      </c>
      <c r="S407">
        <f t="shared" si="26"/>
        <v>2014</v>
      </c>
      <c r="T407">
        <f t="shared" si="27"/>
        <v>2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9">
        <v>40672.040972222218</v>
      </c>
      <c r="J408" s="9">
        <v>40637.95413194444</v>
      </c>
      <c r="K408" t="b">
        <v>0</v>
      </c>
      <c r="L408">
        <v>35</v>
      </c>
      <c r="M408" t="b">
        <v>1</v>
      </c>
      <c r="N408" s="6" t="s">
        <v>8269</v>
      </c>
      <c r="O408" s="5">
        <f t="shared" si="24"/>
        <v>107.70464285714286</v>
      </c>
      <c r="P408">
        <f t="shared" si="25"/>
        <v>86.163714285714292</v>
      </c>
      <c r="Q408" s="6" t="s">
        <v>8310</v>
      </c>
      <c r="R408" s="6" t="s">
        <v>8315</v>
      </c>
      <c r="S408">
        <f t="shared" si="26"/>
        <v>2011</v>
      </c>
      <c r="T408">
        <f t="shared" si="27"/>
        <v>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9">
        <v>40866.704282407409</v>
      </c>
      <c r="J409" s="9">
        <v>40806.662615740737</v>
      </c>
      <c r="K409" t="b">
        <v>0</v>
      </c>
      <c r="L409">
        <v>22</v>
      </c>
      <c r="M409" t="b">
        <v>1</v>
      </c>
      <c r="N409" s="6" t="s">
        <v>8269</v>
      </c>
      <c r="O409" s="5">
        <f t="shared" si="24"/>
        <v>101.55000000000001</v>
      </c>
      <c r="P409">
        <f t="shared" si="25"/>
        <v>92.318181818181813</v>
      </c>
      <c r="Q409" s="6" t="s">
        <v>8310</v>
      </c>
      <c r="R409" s="6" t="s">
        <v>8315</v>
      </c>
      <c r="S409">
        <f t="shared" si="26"/>
        <v>2011</v>
      </c>
      <c r="T409">
        <f t="shared" si="27"/>
        <v>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9">
        <v>41583.569328703699</v>
      </c>
      <c r="J410" s="9">
        <v>41543.527662037035</v>
      </c>
      <c r="K410" t="b">
        <v>0</v>
      </c>
      <c r="L410">
        <v>38</v>
      </c>
      <c r="M410" t="b">
        <v>1</v>
      </c>
      <c r="N410" s="6" t="s">
        <v>8269</v>
      </c>
      <c r="O410" s="5">
        <f t="shared" si="24"/>
        <v>101.43766666666667</v>
      </c>
      <c r="P410">
        <f t="shared" si="25"/>
        <v>160.16473684210527</v>
      </c>
      <c r="Q410" s="6" t="s">
        <v>8310</v>
      </c>
      <c r="R410" s="6" t="s">
        <v>8315</v>
      </c>
      <c r="S410">
        <f t="shared" si="26"/>
        <v>2013</v>
      </c>
      <c r="T410">
        <f t="shared" si="27"/>
        <v>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9">
        <v>42573.654444444437</v>
      </c>
      <c r="J411" s="9">
        <v>42543.654444444437</v>
      </c>
      <c r="K411" t="b">
        <v>0</v>
      </c>
      <c r="L411">
        <v>15</v>
      </c>
      <c r="M411" t="b">
        <v>1</v>
      </c>
      <c r="N411" s="6" t="s">
        <v>8269</v>
      </c>
      <c r="O411" s="5">
        <f t="shared" si="24"/>
        <v>136.80000000000001</v>
      </c>
      <c r="P411">
        <f t="shared" si="25"/>
        <v>45.6</v>
      </c>
      <c r="Q411" s="6" t="s">
        <v>8310</v>
      </c>
      <c r="R411" s="6" t="s">
        <v>8315</v>
      </c>
      <c r="S411">
        <f t="shared" si="26"/>
        <v>2016</v>
      </c>
      <c r="T411">
        <f t="shared" si="27"/>
        <v>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9">
        <v>42173.77311342593</v>
      </c>
      <c r="J412" s="9">
        <v>42113.77311342593</v>
      </c>
      <c r="K412" t="b">
        <v>0</v>
      </c>
      <c r="L412">
        <v>7</v>
      </c>
      <c r="M412" t="b">
        <v>1</v>
      </c>
      <c r="N412" s="6" t="s">
        <v>8269</v>
      </c>
      <c r="O412" s="5">
        <f t="shared" si="24"/>
        <v>128.29999999999998</v>
      </c>
      <c r="P412">
        <f t="shared" si="25"/>
        <v>183.28571428571428</v>
      </c>
      <c r="Q412" s="6" t="s">
        <v>8310</v>
      </c>
      <c r="R412" s="6" t="s">
        <v>8315</v>
      </c>
      <c r="S412">
        <f t="shared" si="26"/>
        <v>2015</v>
      </c>
      <c r="T412">
        <f t="shared" si="27"/>
        <v>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9">
        <v>41630</v>
      </c>
      <c r="J413" s="9">
        <v>41597.967638888884</v>
      </c>
      <c r="K413" t="b">
        <v>0</v>
      </c>
      <c r="L413">
        <v>241</v>
      </c>
      <c r="M413" t="b">
        <v>1</v>
      </c>
      <c r="N413" s="6" t="s">
        <v>8269</v>
      </c>
      <c r="O413" s="5">
        <f t="shared" si="24"/>
        <v>101.05</v>
      </c>
      <c r="P413">
        <f t="shared" si="25"/>
        <v>125.78838174273859</v>
      </c>
      <c r="Q413" s="6" t="s">
        <v>8310</v>
      </c>
      <c r="R413" s="6" t="s">
        <v>8315</v>
      </c>
      <c r="S413">
        <f t="shared" si="26"/>
        <v>2013</v>
      </c>
      <c r="T413">
        <f t="shared" si="27"/>
        <v>11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9">
        <v>41115.534467592588</v>
      </c>
      <c r="J414" s="9">
        <v>41099.534467592588</v>
      </c>
      <c r="K414" t="b">
        <v>0</v>
      </c>
      <c r="L414">
        <v>55</v>
      </c>
      <c r="M414" t="b">
        <v>1</v>
      </c>
      <c r="N414" s="6" t="s">
        <v>8269</v>
      </c>
      <c r="O414" s="5">
        <f t="shared" si="24"/>
        <v>126.84</v>
      </c>
      <c r="P414">
        <f t="shared" si="25"/>
        <v>57.654545454545456</v>
      </c>
      <c r="Q414" s="6" t="s">
        <v>8310</v>
      </c>
      <c r="R414" s="6" t="s">
        <v>8315</v>
      </c>
      <c r="S414">
        <f t="shared" si="26"/>
        <v>2012</v>
      </c>
      <c r="T414">
        <f t="shared" si="27"/>
        <v>7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9">
        <v>41109.66910879629</v>
      </c>
      <c r="J415" s="9">
        <v>41079.66910879629</v>
      </c>
      <c r="K415" t="b">
        <v>0</v>
      </c>
      <c r="L415">
        <v>171</v>
      </c>
      <c r="M415" t="b">
        <v>1</v>
      </c>
      <c r="N415" s="6" t="s">
        <v>8269</v>
      </c>
      <c r="O415" s="5">
        <f t="shared" si="24"/>
        <v>105.0859375</v>
      </c>
      <c r="P415">
        <f t="shared" si="25"/>
        <v>78.660818713450297</v>
      </c>
      <c r="Q415" s="6" t="s">
        <v>8310</v>
      </c>
      <c r="R415" s="6" t="s">
        <v>8315</v>
      </c>
      <c r="S415">
        <f t="shared" si="26"/>
        <v>2012</v>
      </c>
      <c r="T415">
        <f t="shared" si="27"/>
        <v>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9">
        <v>41558.85491898148</v>
      </c>
      <c r="J416" s="9">
        <v>41528.85491898148</v>
      </c>
      <c r="K416" t="b">
        <v>0</v>
      </c>
      <c r="L416">
        <v>208</v>
      </c>
      <c r="M416" t="b">
        <v>1</v>
      </c>
      <c r="N416" s="6" t="s">
        <v>8269</v>
      </c>
      <c r="O416" s="5">
        <f t="shared" si="24"/>
        <v>102.85405405405406</v>
      </c>
      <c r="P416">
        <f t="shared" si="25"/>
        <v>91.480769230769226</v>
      </c>
      <c r="Q416" s="6" t="s">
        <v>8310</v>
      </c>
      <c r="R416" s="6" t="s">
        <v>8315</v>
      </c>
      <c r="S416">
        <f t="shared" si="26"/>
        <v>2013</v>
      </c>
      <c r="T416">
        <f t="shared" si="27"/>
        <v>9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9">
        <v>41929.291666666664</v>
      </c>
      <c r="J417" s="9">
        <v>41904.643541666665</v>
      </c>
      <c r="K417" t="b">
        <v>0</v>
      </c>
      <c r="L417">
        <v>21</v>
      </c>
      <c r="M417" t="b">
        <v>1</v>
      </c>
      <c r="N417" s="6" t="s">
        <v>8269</v>
      </c>
      <c r="O417" s="5">
        <f t="shared" si="24"/>
        <v>102.14714285714285</v>
      </c>
      <c r="P417">
        <f t="shared" si="25"/>
        <v>68.09809523809524</v>
      </c>
      <c r="Q417" s="6" t="s">
        <v>8310</v>
      </c>
      <c r="R417" s="6" t="s">
        <v>8315</v>
      </c>
      <c r="S417">
        <f t="shared" si="26"/>
        <v>2014</v>
      </c>
      <c r="T417">
        <f t="shared" si="27"/>
        <v>9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9">
        <v>41678.187858796293</v>
      </c>
      <c r="J418" s="9">
        <v>41648.187858796293</v>
      </c>
      <c r="K418" t="b">
        <v>0</v>
      </c>
      <c r="L418">
        <v>25</v>
      </c>
      <c r="M418" t="b">
        <v>1</v>
      </c>
      <c r="N418" s="6" t="s">
        <v>8269</v>
      </c>
      <c r="O418" s="5">
        <f t="shared" si="24"/>
        <v>120.21700000000001</v>
      </c>
      <c r="P418">
        <f t="shared" si="25"/>
        <v>48.086800000000004</v>
      </c>
      <c r="Q418" s="6" t="s">
        <v>8310</v>
      </c>
      <c r="R418" s="6" t="s">
        <v>8315</v>
      </c>
      <c r="S418">
        <f t="shared" si="26"/>
        <v>2014</v>
      </c>
      <c r="T418">
        <f t="shared" si="27"/>
        <v>1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9">
        <v>41371.981249999997</v>
      </c>
      <c r="J419" s="9">
        <v>41360.76226851852</v>
      </c>
      <c r="K419" t="b">
        <v>0</v>
      </c>
      <c r="L419">
        <v>52</v>
      </c>
      <c r="M419" t="b">
        <v>1</v>
      </c>
      <c r="N419" s="6" t="s">
        <v>8269</v>
      </c>
      <c r="O419" s="5">
        <f t="shared" si="24"/>
        <v>100.24761904761905</v>
      </c>
      <c r="P419">
        <f t="shared" si="25"/>
        <v>202.42307692307693</v>
      </c>
      <c r="Q419" s="6" t="s">
        <v>8310</v>
      </c>
      <c r="R419" s="6" t="s">
        <v>8315</v>
      </c>
      <c r="S419">
        <f t="shared" si="26"/>
        <v>2013</v>
      </c>
      <c r="T419">
        <f t="shared" si="27"/>
        <v>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9">
        <v>42208.07403935185</v>
      </c>
      <c r="J420" s="9">
        <v>42178.07403935185</v>
      </c>
      <c r="K420" t="b">
        <v>0</v>
      </c>
      <c r="L420">
        <v>104</v>
      </c>
      <c r="M420" t="b">
        <v>1</v>
      </c>
      <c r="N420" s="6" t="s">
        <v>8269</v>
      </c>
      <c r="O420" s="5">
        <f t="shared" si="24"/>
        <v>100.63392857142857</v>
      </c>
      <c r="P420">
        <f t="shared" si="25"/>
        <v>216.75</v>
      </c>
      <c r="Q420" s="6" t="s">
        <v>8310</v>
      </c>
      <c r="R420" s="6" t="s">
        <v>8315</v>
      </c>
      <c r="S420">
        <f t="shared" si="26"/>
        <v>2015</v>
      </c>
      <c r="T420">
        <f t="shared" si="27"/>
        <v>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9">
        <v>41454.634108796294</v>
      </c>
      <c r="J421" s="9">
        <v>41394.634108796294</v>
      </c>
      <c r="K421" t="b">
        <v>0</v>
      </c>
      <c r="L421">
        <v>73</v>
      </c>
      <c r="M421" t="b">
        <v>1</v>
      </c>
      <c r="N421" s="6" t="s">
        <v>8269</v>
      </c>
      <c r="O421" s="5">
        <f t="shared" si="24"/>
        <v>100.4375</v>
      </c>
      <c r="P421">
        <f t="shared" si="25"/>
        <v>110.06849315068493</v>
      </c>
      <c r="Q421" s="6" t="s">
        <v>8310</v>
      </c>
      <c r="R421" s="6" t="s">
        <v>8315</v>
      </c>
      <c r="S421">
        <f t="shared" si="26"/>
        <v>2013</v>
      </c>
      <c r="T421">
        <f t="shared" si="27"/>
        <v>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9">
        <v>41711.986469907402</v>
      </c>
      <c r="J422" s="9">
        <v>41682.028136574074</v>
      </c>
      <c r="K422" t="b">
        <v>0</v>
      </c>
      <c r="L422">
        <v>3</v>
      </c>
      <c r="M422" t="b">
        <v>0</v>
      </c>
      <c r="N422" s="6" t="s">
        <v>8270</v>
      </c>
      <c r="O422" s="5">
        <f t="shared" si="24"/>
        <v>0.43939393939393934</v>
      </c>
      <c r="P422">
        <f t="shared" si="25"/>
        <v>4.833333333333333</v>
      </c>
      <c r="Q422" s="6" t="s">
        <v>8310</v>
      </c>
      <c r="R422" s="6" t="s">
        <v>8316</v>
      </c>
      <c r="S422">
        <f t="shared" si="26"/>
        <v>2014</v>
      </c>
      <c r="T422">
        <f t="shared" si="27"/>
        <v>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9">
        <v>42237.283055555548</v>
      </c>
      <c r="J423" s="9">
        <v>42177.283055555548</v>
      </c>
      <c r="K423" t="b">
        <v>0</v>
      </c>
      <c r="L423">
        <v>6</v>
      </c>
      <c r="M423" t="b">
        <v>0</v>
      </c>
      <c r="N423" s="6" t="s">
        <v>8270</v>
      </c>
      <c r="O423" s="5">
        <f t="shared" si="24"/>
        <v>2.0066666666666668</v>
      </c>
      <c r="P423">
        <f t="shared" si="25"/>
        <v>50.166666666666664</v>
      </c>
      <c r="Q423" s="6" t="s">
        <v>8310</v>
      </c>
      <c r="R423" s="6" t="s">
        <v>8316</v>
      </c>
      <c r="S423">
        <f t="shared" si="26"/>
        <v>2015</v>
      </c>
      <c r="T423">
        <f t="shared" si="27"/>
        <v>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9">
        <v>41893.052048611105</v>
      </c>
      <c r="J424" s="9">
        <v>41863.052048611105</v>
      </c>
      <c r="K424" t="b">
        <v>0</v>
      </c>
      <c r="L424">
        <v>12</v>
      </c>
      <c r="M424" t="b">
        <v>0</v>
      </c>
      <c r="N424" s="6" t="s">
        <v>8270</v>
      </c>
      <c r="O424" s="5">
        <f t="shared" si="24"/>
        <v>1.075</v>
      </c>
      <c r="P424">
        <f t="shared" si="25"/>
        <v>35.833333333333336</v>
      </c>
      <c r="Q424" s="6" t="s">
        <v>8310</v>
      </c>
      <c r="R424" s="6" t="s">
        <v>8316</v>
      </c>
      <c r="S424">
        <f t="shared" si="26"/>
        <v>2014</v>
      </c>
      <c r="T424">
        <f t="shared" si="27"/>
        <v>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9">
        <v>41430.717939814815</v>
      </c>
      <c r="J425" s="9">
        <v>41400.717939814815</v>
      </c>
      <c r="K425" t="b">
        <v>0</v>
      </c>
      <c r="L425">
        <v>13</v>
      </c>
      <c r="M425" t="b">
        <v>0</v>
      </c>
      <c r="N425" s="6" t="s">
        <v>8270</v>
      </c>
      <c r="O425" s="5">
        <f t="shared" si="24"/>
        <v>0.76500000000000001</v>
      </c>
      <c r="P425">
        <f t="shared" si="25"/>
        <v>11.76923076923077</v>
      </c>
      <c r="Q425" s="6" t="s">
        <v>8310</v>
      </c>
      <c r="R425" s="6" t="s">
        <v>8316</v>
      </c>
      <c r="S425">
        <f t="shared" si="26"/>
        <v>2013</v>
      </c>
      <c r="T425">
        <f t="shared" si="27"/>
        <v>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9">
        <v>40994.126145833332</v>
      </c>
      <c r="J426" s="9">
        <v>40934.167812499996</v>
      </c>
      <c r="K426" t="b">
        <v>0</v>
      </c>
      <c r="L426">
        <v>5</v>
      </c>
      <c r="M426" t="b">
        <v>0</v>
      </c>
      <c r="N426" s="6" t="s">
        <v>8270</v>
      </c>
      <c r="O426" s="5">
        <f t="shared" si="24"/>
        <v>6.7966666666666677</v>
      </c>
      <c r="P426">
        <f t="shared" si="25"/>
        <v>40.78</v>
      </c>
      <c r="Q426" s="6" t="s">
        <v>8310</v>
      </c>
      <c r="R426" s="6" t="s">
        <v>8316</v>
      </c>
      <c r="S426">
        <f t="shared" si="26"/>
        <v>2012</v>
      </c>
      <c r="T426">
        <f t="shared" si="27"/>
        <v>1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9">
        <v>42335.694490740738</v>
      </c>
      <c r="J427" s="9">
        <v>42275.652824074066</v>
      </c>
      <c r="K427" t="b">
        <v>0</v>
      </c>
      <c r="L427">
        <v>2</v>
      </c>
      <c r="M427" t="b">
        <v>0</v>
      </c>
      <c r="N427" s="6" t="s">
        <v>8270</v>
      </c>
      <c r="O427" s="5">
        <f t="shared" si="24"/>
        <v>1.2E-2</v>
      </c>
      <c r="P427">
        <f t="shared" si="25"/>
        <v>3</v>
      </c>
      <c r="Q427" s="6" t="s">
        <v>8310</v>
      </c>
      <c r="R427" s="6" t="s">
        <v>8316</v>
      </c>
      <c r="S427">
        <f t="shared" si="26"/>
        <v>2015</v>
      </c>
      <c r="T427">
        <f t="shared" si="27"/>
        <v>9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9">
        <v>42430.503634259258</v>
      </c>
      <c r="J428" s="9">
        <v>42400.503634259258</v>
      </c>
      <c r="K428" t="b">
        <v>0</v>
      </c>
      <c r="L428">
        <v>8</v>
      </c>
      <c r="M428" t="b">
        <v>0</v>
      </c>
      <c r="N428" s="6" t="s">
        <v>8270</v>
      </c>
      <c r="O428" s="5">
        <f t="shared" si="24"/>
        <v>1.3299999999999998</v>
      </c>
      <c r="P428">
        <f t="shared" si="25"/>
        <v>16.625</v>
      </c>
      <c r="Q428" s="6" t="s">
        <v>8310</v>
      </c>
      <c r="R428" s="6" t="s">
        <v>8316</v>
      </c>
      <c r="S428">
        <f t="shared" si="26"/>
        <v>2016</v>
      </c>
      <c r="T428">
        <f t="shared" si="27"/>
        <v>1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9">
        <v>42299.582638888889</v>
      </c>
      <c r="J429" s="9">
        <v>42285.700694444437</v>
      </c>
      <c r="K429" t="b">
        <v>0</v>
      </c>
      <c r="L429">
        <v>0</v>
      </c>
      <c r="M429" t="b">
        <v>0</v>
      </c>
      <c r="N429" s="6" t="s">
        <v>8270</v>
      </c>
      <c r="O429" s="5">
        <f t="shared" si="24"/>
        <v>0</v>
      </c>
      <c r="P429" t="e">
        <f t="shared" si="25"/>
        <v>#DIV/0!</v>
      </c>
      <c r="Q429" s="6" t="s">
        <v>8310</v>
      </c>
      <c r="R429" s="6" t="s">
        <v>8316</v>
      </c>
      <c r="S429">
        <f t="shared" si="26"/>
        <v>2015</v>
      </c>
      <c r="T429">
        <f t="shared" si="27"/>
        <v>10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9">
        <v>41806.708333333328</v>
      </c>
      <c r="J430" s="9">
        <v>41778.558391203704</v>
      </c>
      <c r="K430" t="b">
        <v>0</v>
      </c>
      <c r="L430">
        <v>13</v>
      </c>
      <c r="M430" t="b">
        <v>0</v>
      </c>
      <c r="N430" s="6" t="s">
        <v>8270</v>
      </c>
      <c r="O430" s="5">
        <f t="shared" si="24"/>
        <v>5.6333333333333329</v>
      </c>
      <c r="P430">
        <f t="shared" si="25"/>
        <v>52</v>
      </c>
      <c r="Q430" s="6" t="s">
        <v>8310</v>
      </c>
      <c r="R430" s="6" t="s">
        <v>8316</v>
      </c>
      <c r="S430">
        <f t="shared" si="26"/>
        <v>2014</v>
      </c>
      <c r="T430">
        <f t="shared" si="27"/>
        <v>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9">
        <v>40143.999305555553</v>
      </c>
      <c r="J431" s="9">
        <v>40070.693078703705</v>
      </c>
      <c r="K431" t="b">
        <v>0</v>
      </c>
      <c r="L431">
        <v>0</v>
      </c>
      <c r="M431" t="b">
        <v>0</v>
      </c>
      <c r="N431" s="6" t="s">
        <v>8270</v>
      </c>
      <c r="O431" s="5">
        <f t="shared" si="24"/>
        <v>0</v>
      </c>
      <c r="P431" t="e">
        <f t="shared" si="25"/>
        <v>#DIV/0!</v>
      </c>
      <c r="Q431" s="6" t="s">
        <v>8310</v>
      </c>
      <c r="R431" s="6" t="s">
        <v>8316</v>
      </c>
      <c r="S431">
        <f t="shared" si="26"/>
        <v>2009</v>
      </c>
      <c r="T431">
        <f t="shared" si="27"/>
        <v>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9">
        <v>41527.898923611108</v>
      </c>
      <c r="J432" s="9">
        <v>41512.898923611108</v>
      </c>
      <c r="K432" t="b">
        <v>0</v>
      </c>
      <c r="L432">
        <v>5</v>
      </c>
      <c r="M432" t="b">
        <v>0</v>
      </c>
      <c r="N432" s="6" t="s">
        <v>8270</v>
      </c>
      <c r="O432" s="5">
        <f t="shared" si="24"/>
        <v>2.4</v>
      </c>
      <c r="P432">
        <f t="shared" si="25"/>
        <v>4.8</v>
      </c>
      <c r="Q432" s="6" t="s">
        <v>8310</v>
      </c>
      <c r="R432" s="6" t="s">
        <v>8316</v>
      </c>
      <c r="S432">
        <f t="shared" si="26"/>
        <v>2013</v>
      </c>
      <c r="T432">
        <f t="shared" si="27"/>
        <v>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9">
        <v>42556.662997685176</v>
      </c>
      <c r="J433" s="9">
        <v>42526.662997685176</v>
      </c>
      <c r="K433" t="b">
        <v>0</v>
      </c>
      <c r="L433">
        <v>8</v>
      </c>
      <c r="M433" t="b">
        <v>0</v>
      </c>
      <c r="N433" s="6" t="s">
        <v>8270</v>
      </c>
      <c r="O433" s="5">
        <f t="shared" si="24"/>
        <v>13.833333333333334</v>
      </c>
      <c r="P433">
        <f t="shared" si="25"/>
        <v>51.875</v>
      </c>
      <c r="Q433" s="6" t="s">
        <v>8310</v>
      </c>
      <c r="R433" s="6" t="s">
        <v>8316</v>
      </c>
      <c r="S433">
        <f t="shared" si="26"/>
        <v>2016</v>
      </c>
      <c r="T433">
        <f t="shared" si="27"/>
        <v>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9">
        <v>42298.51829861111</v>
      </c>
      <c r="J434" s="9">
        <v>42238.51829861111</v>
      </c>
      <c r="K434" t="b">
        <v>0</v>
      </c>
      <c r="L434">
        <v>8</v>
      </c>
      <c r="M434" t="b">
        <v>0</v>
      </c>
      <c r="N434" s="6" t="s">
        <v>8270</v>
      </c>
      <c r="O434" s="5">
        <f t="shared" si="24"/>
        <v>9.5</v>
      </c>
      <c r="P434">
        <f t="shared" si="25"/>
        <v>71.25</v>
      </c>
      <c r="Q434" s="6" t="s">
        <v>8310</v>
      </c>
      <c r="R434" s="6" t="s">
        <v>8316</v>
      </c>
      <c r="S434">
        <f t="shared" si="26"/>
        <v>2015</v>
      </c>
      <c r="T434">
        <f t="shared" si="27"/>
        <v>8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9">
        <v>42288.42155092593</v>
      </c>
      <c r="J435" s="9">
        <v>42228.42155092593</v>
      </c>
      <c r="K435" t="b">
        <v>0</v>
      </c>
      <c r="L435">
        <v>0</v>
      </c>
      <c r="M435" t="b">
        <v>0</v>
      </c>
      <c r="N435" s="6" t="s">
        <v>8270</v>
      </c>
      <c r="O435" s="5">
        <f t="shared" si="24"/>
        <v>0</v>
      </c>
      <c r="P435" t="e">
        <f t="shared" si="25"/>
        <v>#DIV/0!</v>
      </c>
      <c r="Q435" s="6" t="s">
        <v>8310</v>
      </c>
      <c r="R435" s="6" t="s">
        <v>8316</v>
      </c>
      <c r="S435">
        <f t="shared" si="26"/>
        <v>2015</v>
      </c>
      <c r="T435">
        <f t="shared" si="27"/>
        <v>8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9">
        <v>41609.667847222219</v>
      </c>
      <c r="J436" s="9">
        <v>41576.626180555555</v>
      </c>
      <c r="K436" t="b">
        <v>0</v>
      </c>
      <c r="L436">
        <v>2</v>
      </c>
      <c r="M436" t="b">
        <v>0</v>
      </c>
      <c r="N436" s="6" t="s">
        <v>8270</v>
      </c>
      <c r="O436" s="5">
        <f t="shared" si="24"/>
        <v>5</v>
      </c>
      <c r="P436">
        <f t="shared" si="25"/>
        <v>62.5</v>
      </c>
      <c r="Q436" s="6" t="s">
        <v>8310</v>
      </c>
      <c r="R436" s="6" t="s">
        <v>8316</v>
      </c>
      <c r="S436">
        <f t="shared" si="26"/>
        <v>2013</v>
      </c>
      <c r="T436">
        <f t="shared" si="27"/>
        <v>10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9">
        <v>41530.539120370369</v>
      </c>
      <c r="J437" s="9">
        <v>41500.539120370369</v>
      </c>
      <c r="K437" t="b">
        <v>0</v>
      </c>
      <c r="L437">
        <v>3</v>
      </c>
      <c r="M437" t="b">
        <v>0</v>
      </c>
      <c r="N437" s="6" t="s">
        <v>8270</v>
      </c>
      <c r="O437" s="5">
        <f t="shared" si="24"/>
        <v>2.7272727272727275E-3</v>
      </c>
      <c r="P437">
        <f t="shared" si="25"/>
        <v>1</v>
      </c>
      <c r="Q437" s="6" t="s">
        <v>8310</v>
      </c>
      <c r="R437" s="6" t="s">
        <v>8316</v>
      </c>
      <c r="S437">
        <f t="shared" si="26"/>
        <v>2013</v>
      </c>
      <c r="T437">
        <f t="shared" si="27"/>
        <v>8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9">
        <v>41486.154085648144</v>
      </c>
      <c r="J438" s="9">
        <v>41456.154085648144</v>
      </c>
      <c r="K438" t="b">
        <v>0</v>
      </c>
      <c r="L438">
        <v>0</v>
      </c>
      <c r="M438" t="b">
        <v>0</v>
      </c>
      <c r="N438" s="6" t="s">
        <v>8270</v>
      </c>
      <c r="O438" s="5">
        <f t="shared" si="24"/>
        <v>0</v>
      </c>
      <c r="P438" t="e">
        <f t="shared" si="25"/>
        <v>#DIV/0!</v>
      </c>
      <c r="Q438" s="6" t="s">
        <v>8310</v>
      </c>
      <c r="R438" s="6" t="s">
        <v>8316</v>
      </c>
      <c r="S438">
        <f t="shared" si="26"/>
        <v>2013</v>
      </c>
      <c r="T438">
        <f t="shared" si="27"/>
        <v>7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9">
        <v>42651.110254629624</v>
      </c>
      <c r="J439" s="9">
        <v>42591.110254629624</v>
      </c>
      <c r="K439" t="b">
        <v>0</v>
      </c>
      <c r="L439">
        <v>0</v>
      </c>
      <c r="M439" t="b">
        <v>0</v>
      </c>
      <c r="N439" s="6" t="s">
        <v>8270</v>
      </c>
      <c r="O439" s="5">
        <f t="shared" si="24"/>
        <v>0</v>
      </c>
      <c r="P439" t="e">
        <f t="shared" si="25"/>
        <v>#DIV/0!</v>
      </c>
      <c r="Q439" s="6" t="s">
        <v>8310</v>
      </c>
      <c r="R439" s="6" t="s">
        <v>8316</v>
      </c>
      <c r="S439">
        <f t="shared" si="26"/>
        <v>2016</v>
      </c>
      <c r="T439">
        <f t="shared" si="27"/>
        <v>8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9">
        <v>42326.094421296293</v>
      </c>
      <c r="J440" s="9">
        <v>42296.052754629629</v>
      </c>
      <c r="K440" t="b">
        <v>0</v>
      </c>
      <c r="L440">
        <v>11</v>
      </c>
      <c r="M440" t="b">
        <v>0</v>
      </c>
      <c r="N440" s="6" t="s">
        <v>8270</v>
      </c>
      <c r="O440" s="5">
        <f t="shared" si="24"/>
        <v>9.379999999999999</v>
      </c>
      <c r="P440">
        <f t="shared" si="25"/>
        <v>170.54545454545453</v>
      </c>
      <c r="Q440" s="6" t="s">
        <v>8310</v>
      </c>
      <c r="R440" s="6" t="s">
        <v>8316</v>
      </c>
      <c r="S440">
        <f t="shared" si="26"/>
        <v>2015</v>
      </c>
      <c r="T440">
        <f t="shared" si="27"/>
        <v>10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9">
        <v>41929.553449074068</v>
      </c>
      <c r="J441" s="9">
        <v>41919.553449074068</v>
      </c>
      <c r="K441" t="b">
        <v>0</v>
      </c>
      <c r="L441">
        <v>0</v>
      </c>
      <c r="M441" t="b">
        <v>0</v>
      </c>
      <c r="N441" s="6" t="s">
        <v>8270</v>
      </c>
      <c r="O441" s="5">
        <f t="shared" si="24"/>
        <v>0</v>
      </c>
      <c r="P441" t="e">
        <f t="shared" si="25"/>
        <v>#DIV/0!</v>
      </c>
      <c r="Q441" s="6" t="s">
        <v>8310</v>
      </c>
      <c r="R441" s="6" t="s">
        <v>8316</v>
      </c>
      <c r="S441">
        <f t="shared" si="26"/>
        <v>2014</v>
      </c>
      <c r="T441">
        <f t="shared" si="27"/>
        <v>10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9">
        <v>42453.735567129632</v>
      </c>
      <c r="J442" s="9">
        <v>42423.777233796289</v>
      </c>
      <c r="K442" t="b">
        <v>0</v>
      </c>
      <c r="L442">
        <v>1</v>
      </c>
      <c r="M442" t="b">
        <v>0</v>
      </c>
      <c r="N442" s="6" t="s">
        <v>8270</v>
      </c>
      <c r="O442" s="5">
        <f t="shared" si="24"/>
        <v>0.1</v>
      </c>
      <c r="P442">
        <f t="shared" si="25"/>
        <v>5</v>
      </c>
      <c r="Q442" s="6" t="s">
        <v>8310</v>
      </c>
      <c r="R442" s="6" t="s">
        <v>8316</v>
      </c>
      <c r="S442">
        <f t="shared" si="26"/>
        <v>2016</v>
      </c>
      <c r="T442">
        <f t="shared" si="27"/>
        <v>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9">
        <v>41580.585601851846</v>
      </c>
      <c r="J443" s="9">
        <v>41550.585601851846</v>
      </c>
      <c r="K443" t="b">
        <v>0</v>
      </c>
      <c r="L443">
        <v>0</v>
      </c>
      <c r="M443" t="b">
        <v>0</v>
      </c>
      <c r="N443" s="6" t="s">
        <v>8270</v>
      </c>
      <c r="O443" s="5">
        <f t="shared" si="24"/>
        <v>0</v>
      </c>
      <c r="P443" t="e">
        <f t="shared" si="25"/>
        <v>#DIV/0!</v>
      </c>
      <c r="Q443" s="6" t="s">
        <v>8310</v>
      </c>
      <c r="R443" s="6" t="s">
        <v>8316</v>
      </c>
      <c r="S443">
        <f t="shared" si="26"/>
        <v>2013</v>
      </c>
      <c r="T443">
        <f t="shared" si="27"/>
        <v>10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9">
        <v>42054.680358796293</v>
      </c>
      <c r="J444" s="9">
        <v>42024.680358796293</v>
      </c>
      <c r="K444" t="b">
        <v>0</v>
      </c>
      <c r="L444">
        <v>17</v>
      </c>
      <c r="M444" t="b">
        <v>0</v>
      </c>
      <c r="N444" s="6" t="s">
        <v>8270</v>
      </c>
      <c r="O444" s="5">
        <f t="shared" si="24"/>
        <v>39.358823529411765</v>
      </c>
      <c r="P444">
        <f t="shared" si="25"/>
        <v>393.58823529411762</v>
      </c>
      <c r="Q444" s="6" t="s">
        <v>8310</v>
      </c>
      <c r="R444" s="6" t="s">
        <v>8316</v>
      </c>
      <c r="S444">
        <f t="shared" si="26"/>
        <v>2015</v>
      </c>
      <c r="T444">
        <f t="shared" si="27"/>
        <v>1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9">
        <v>41679.806724537033</v>
      </c>
      <c r="J445" s="9">
        <v>41649.806724537033</v>
      </c>
      <c r="K445" t="b">
        <v>0</v>
      </c>
      <c r="L445">
        <v>2</v>
      </c>
      <c r="M445" t="b">
        <v>0</v>
      </c>
      <c r="N445" s="6" t="s">
        <v>8270</v>
      </c>
      <c r="O445" s="5">
        <f t="shared" si="24"/>
        <v>0.1</v>
      </c>
      <c r="P445">
        <f t="shared" si="25"/>
        <v>5</v>
      </c>
      <c r="Q445" s="6" t="s">
        <v>8310</v>
      </c>
      <c r="R445" s="6" t="s">
        <v>8316</v>
      </c>
      <c r="S445">
        <f t="shared" si="26"/>
        <v>2014</v>
      </c>
      <c r="T445">
        <f t="shared" si="27"/>
        <v>1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9">
        <v>40954.69862268518</v>
      </c>
      <c r="J446" s="9">
        <v>40894.69862268518</v>
      </c>
      <c r="K446" t="b">
        <v>0</v>
      </c>
      <c r="L446">
        <v>1</v>
      </c>
      <c r="M446" t="b">
        <v>0</v>
      </c>
      <c r="N446" s="6" t="s">
        <v>8270</v>
      </c>
      <c r="O446" s="5">
        <f t="shared" si="24"/>
        <v>5</v>
      </c>
      <c r="P446">
        <f t="shared" si="25"/>
        <v>50</v>
      </c>
      <c r="Q446" s="6" t="s">
        <v>8310</v>
      </c>
      <c r="R446" s="6" t="s">
        <v>8316</v>
      </c>
      <c r="S446">
        <f t="shared" si="26"/>
        <v>2011</v>
      </c>
      <c r="T446">
        <f t="shared" si="27"/>
        <v>12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9">
        <v>42145.127025462956</v>
      </c>
      <c r="J447" s="9">
        <v>42130.127025462956</v>
      </c>
      <c r="K447" t="b">
        <v>0</v>
      </c>
      <c r="L447">
        <v>2</v>
      </c>
      <c r="M447" t="b">
        <v>0</v>
      </c>
      <c r="N447" s="6" t="s">
        <v>8270</v>
      </c>
      <c r="O447" s="5">
        <f t="shared" si="24"/>
        <v>3.3333333333333335E-3</v>
      </c>
      <c r="P447">
        <f t="shared" si="25"/>
        <v>1</v>
      </c>
      <c r="Q447" s="6" t="s">
        <v>8310</v>
      </c>
      <c r="R447" s="6" t="s">
        <v>8316</v>
      </c>
      <c r="S447">
        <f t="shared" si="26"/>
        <v>2015</v>
      </c>
      <c r="T447">
        <f t="shared" si="27"/>
        <v>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9">
        <v>42066.875231481477</v>
      </c>
      <c r="J448" s="9">
        <v>42036.875231481477</v>
      </c>
      <c r="K448" t="b">
        <v>0</v>
      </c>
      <c r="L448">
        <v>16</v>
      </c>
      <c r="M448" t="b">
        <v>0</v>
      </c>
      <c r="N448" s="6" t="s">
        <v>8270</v>
      </c>
      <c r="O448" s="5">
        <f t="shared" si="24"/>
        <v>7.2952380952380951</v>
      </c>
      <c r="P448">
        <f t="shared" si="25"/>
        <v>47.875</v>
      </c>
      <c r="Q448" s="6" t="s">
        <v>8310</v>
      </c>
      <c r="R448" s="6" t="s">
        <v>8316</v>
      </c>
      <c r="S448">
        <f t="shared" si="26"/>
        <v>2015</v>
      </c>
      <c r="T448">
        <f t="shared" si="27"/>
        <v>2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9">
        <v>41356.305127314808</v>
      </c>
      <c r="J449" s="9">
        <v>41331.34679398148</v>
      </c>
      <c r="K449" t="b">
        <v>0</v>
      </c>
      <c r="L449">
        <v>1</v>
      </c>
      <c r="M449" t="b">
        <v>0</v>
      </c>
      <c r="N449" s="6" t="s">
        <v>8270</v>
      </c>
      <c r="O449" s="5">
        <f t="shared" si="24"/>
        <v>1.6666666666666666E-2</v>
      </c>
      <c r="P449">
        <f t="shared" si="25"/>
        <v>5</v>
      </c>
      <c r="Q449" s="6" t="s">
        <v>8310</v>
      </c>
      <c r="R449" s="6" t="s">
        <v>8316</v>
      </c>
      <c r="S449">
        <f t="shared" si="26"/>
        <v>2013</v>
      </c>
      <c r="T449">
        <f t="shared" si="27"/>
        <v>2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9">
        <v>41773.549710648142</v>
      </c>
      <c r="J450" s="9">
        <v>41753.549710648142</v>
      </c>
      <c r="K450" t="b">
        <v>0</v>
      </c>
      <c r="L450">
        <v>4</v>
      </c>
      <c r="M450" t="b">
        <v>0</v>
      </c>
      <c r="N450" s="6" t="s">
        <v>8270</v>
      </c>
      <c r="O450" s="5">
        <f t="shared" ref="O450:O513" si="28">E450/D450*100</f>
        <v>3.2804000000000002</v>
      </c>
      <c r="P450">
        <f t="shared" ref="P450:P513" si="29">E450/L450</f>
        <v>20.502500000000001</v>
      </c>
      <c r="Q450" s="6" t="s">
        <v>8310</v>
      </c>
      <c r="R450" s="6" t="s">
        <v>8316</v>
      </c>
      <c r="S450">
        <f t="shared" si="26"/>
        <v>2014</v>
      </c>
      <c r="T450">
        <f t="shared" si="27"/>
        <v>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9">
        <v>41564.359780092593</v>
      </c>
      <c r="J451" s="9">
        <v>41534.359780092593</v>
      </c>
      <c r="K451" t="b">
        <v>0</v>
      </c>
      <c r="L451">
        <v>5</v>
      </c>
      <c r="M451" t="b">
        <v>0</v>
      </c>
      <c r="N451" s="6" t="s">
        <v>8270</v>
      </c>
      <c r="O451" s="5">
        <f t="shared" si="28"/>
        <v>2.25</v>
      </c>
      <c r="P451">
        <f t="shared" si="29"/>
        <v>9</v>
      </c>
      <c r="Q451" s="6" t="s">
        <v>8310</v>
      </c>
      <c r="R451" s="6" t="s">
        <v>8316</v>
      </c>
      <c r="S451">
        <f t="shared" ref="S451:S514" si="30">YEAR(J451)</f>
        <v>2013</v>
      </c>
      <c r="T451">
        <f t="shared" ref="T451:T514" si="31">MONTH(J451)</f>
        <v>9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9">
        <v>41684.73842592592</v>
      </c>
      <c r="J452" s="9">
        <v>41654.73842592592</v>
      </c>
      <c r="K452" t="b">
        <v>0</v>
      </c>
      <c r="L452">
        <v>7</v>
      </c>
      <c r="M452" t="b">
        <v>0</v>
      </c>
      <c r="N452" s="6" t="s">
        <v>8270</v>
      </c>
      <c r="O452" s="5">
        <f t="shared" si="28"/>
        <v>0.79200000000000004</v>
      </c>
      <c r="P452">
        <f t="shared" si="29"/>
        <v>56.571428571428569</v>
      </c>
      <c r="Q452" s="6" t="s">
        <v>8310</v>
      </c>
      <c r="R452" s="6" t="s">
        <v>8316</v>
      </c>
      <c r="S452">
        <f t="shared" si="30"/>
        <v>2014</v>
      </c>
      <c r="T452">
        <f t="shared" si="31"/>
        <v>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9">
        <v>41664.506840277776</v>
      </c>
      <c r="J453" s="9">
        <v>41634.506840277776</v>
      </c>
      <c r="K453" t="b">
        <v>0</v>
      </c>
      <c r="L453">
        <v>0</v>
      </c>
      <c r="M453" t="b">
        <v>0</v>
      </c>
      <c r="N453" s="6" t="s">
        <v>8270</v>
      </c>
      <c r="O453" s="5">
        <f t="shared" si="28"/>
        <v>0</v>
      </c>
      <c r="P453" t="e">
        <f t="shared" si="29"/>
        <v>#DIV/0!</v>
      </c>
      <c r="Q453" s="6" t="s">
        <v>8310</v>
      </c>
      <c r="R453" s="6" t="s">
        <v>8316</v>
      </c>
      <c r="S453">
        <f t="shared" si="30"/>
        <v>2013</v>
      </c>
      <c r="T453">
        <f t="shared" si="31"/>
        <v>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9">
        <v>42137.495543981473</v>
      </c>
      <c r="J454" s="9">
        <v>42107.495543981473</v>
      </c>
      <c r="K454" t="b">
        <v>0</v>
      </c>
      <c r="L454">
        <v>12</v>
      </c>
      <c r="M454" t="b">
        <v>0</v>
      </c>
      <c r="N454" s="6" t="s">
        <v>8270</v>
      </c>
      <c r="O454" s="5">
        <f t="shared" si="28"/>
        <v>64</v>
      </c>
      <c r="P454">
        <f t="shared" si="29"/>
        <v>40</v>
      </c>
      <c r="Q454" s="6" t="s">
        <v>8310</v>
      </c>
      <c r="R454" s="6" t="s">
        <v>8316</v>
      </c>
      <c r="S454">
        <f t="shared" si="30"/>
        <v>2015</v>
      </c>
      <c r="T454">
        <f t="shared" si="31"/>
        <v>4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9">
        <v>42054.616655092592</v>
      </c>
      <c r="J455" s="9">
        <v>42038.616655092592</v>
      </c>
      <c r="K455" t="b">
        <v>0</v>
      </c>
      <c r="L455">
        <v>2</v>
      </c>
      <c r="M455" t="b">
        <v>0</v>
      </c>
      <c r="N455" s="6" t="s">
        <v>8270</v>
      </c>
      <c r="O455" s="5">
        <f t="shared" si="28"/>
        <v>2.7404479578392621E-2</v>
      </c>
      <c r="P455">
        <f t="shared" si="29"/>
        <v>13</v>
      </c>
      <c r="Q455" s="6" t="s">
        <v>8310</v>
      </c>
      <c r="R455" s="6" t="s">
        <v>8316</v>
      </c>
      <c r="S455">
        <f t="shared" si="30"/>
        <v>2015</v>
      </c>
      <c r="T455">
        <f t="shared" si="31"/>
        <v>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9">
        <v>41969.343055555553</v>
      </c>
      <c r="J456" s="9">
        <v>41938.508923611109</v>
      </c>
      <c r="K456" t="b">
        <v>0</v>
      </c>
      <c r="L456">
        <v>5</v>
      </c>
      <c r="M456" t="b">
        <v>0</v>
      </c>
      <c r="N456" s="6" t="s">
        <v>8270</v>
      </c>
      <c r="O456" s="5">
        <f t="shared" si="28"/>
        <v>0.82000000000000006</v>
      </c>
      <c r="P456">
        <f t="shared" si="29"/>
        <v>16.399999999999999</v>
      </c>
      <c r="Q456" s="6" t="s">
        <v>8310</v>
      </c>
      <c r="R456" s="6" t="s">
        <v>8316</v>
      </c>
      <c r="S456">
        <f t="shared" si="30"/>
        <v>2014</v>
      </c>
      <c r="T456">
        <f t="shared" si="31"/>
        <v>10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9">
        <v>41015.813194444439</v>
      </c>
      <c r="J457" s="9">
        <v>40970.794236111105</v>
      </c>
      <c r="K457" t="b">
        <v>0</v>
      </c>
      <c r="L457">
        <v>2</v>
      </c>
      <c r="M457" t="b">
        <v>0</v>
      </c>
      <c r="N457" s="6" t="s">
        <v>8270</v>
      </c>
      <c r="O457" s="5">
        <f t="shared" si="28"/>
        <v>6.9230769230769221E-2</v>
      </c>
      <c r="P457">
        <f t="shared" si="29"/>
        <v>22.5</v>
      </c>
      <c r="Q457" s="6" t="s">
        <v>8310</v>
      </c>
      <c r="R457" s="6" t="s">
        <v>8316</v>
      </c>
      <c r="S457">
        <f t="shared" si="30"/>
        <v>2012</v>
      </c>
      <c r="T457">
        <f t="shared" si="31"/>
        <v>3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9">
        <v>41568.957638888889</v>
      </c>
      <c r="J458" s="9">
        <v>41547.486122685179</v>
      </c>
      <c r="K458" t="b">
        <v>0</v>
      </c>
      <c r="L458">
        <v>3</v>
      </c>
      <c r="M458" t="b">
        <v>0</v>
      </c>
      <c r="N458" s="6" t="s">
        <v>8270</v>
      </c>
      <c r="O458" s="5">
        <f t="shared" si="28"/>
        <v>0.68631863186318631</v>
      </c>
      <c r="P458">
        <f t="shared" si="29"/>
        <v>20.333333333333332</v>
      </c>
      <c r="Q458" s="6" t="s">
        <v>8310</v>
      </c>
      <c r="R458" s="6" t="s">
        <v>8316</v>
      </c>
      <c r="S458">
        <f t="shared" si="30"/>
        <v>2013</v>
      </c>
      <c r="T458">
        <f t="shared" si="31"/>
        <v>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9">
        <v>41867.559166666666</v>
      </c>
      <c r="J459" s="9">
        <v>41837.559166666666</v>
      </c>
      <c r="K459" t="b">
        <v>0</v>
      </c>
      <c r="L459">
        <v>0</v>
      </c>
      <c r="M459" t="b">
        <v>0</v>
      </c>
      <c r="N459" s="6" t="s">
        <v>8270</v>
      </c>
      <c r="O459" s="5">
        <f t="shared" si="28"/>
        <v>0</v>
      </c>
      <c r="P459" t="e">
        <f t="shared" si="29"/>
        <v>#DIV/0!</v>
      </c>
      <c r="Q459" s="6" t="s">
        <v>8310</v>
      </c>
      <c r="R459" s="6" t="s">
        <v>8316</v>
      </c>
      <c r="S459">
        <f t="shared" si="30"/>
        <v>2014</v>
      </c>
      <c r="T459">
        <f t="shared" si="31"/>
        <v>7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9">
        <v>41408.491435185184</v>
      </c>
      <c r="J460" s="9">
        <v>41378.491435185184</v>
      </c>
      <c r="K460" t="b">
        <v>0</v>
      </c>
      <c r="L460">
        <v>49</v>
      </c>
      <c r="M460" t="b">
        <v>0</v>
      </c>
      <c r="N460" s="6" t="s">
        <v>8270</v>
      </c>
      <c r="O460" s="5">
        <f t="shared" si="28"/>
        <v>8.2100000000000009</v>
      </c>
      <c r="P460">
        <f t="shared" si="29"/>
        <v>16.755102040816325</v>
      </c>
      <c r="Q460" s="6" t="s">
        <v>8310</v>
      </c>
      <c r="R460" s="6" t="s">
        <v>8316</v>
      </c>
      <c r="S460">
        <f t="shared" si="30"/>
        <v>2013</v>
      </c>
      <c r="T460">
        <f t="shared" si="31"/>
        <v>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9">
        <v>40860.473692129628</v>
      </c>
      <c r="J461" s="9">
        <v>40800.432025462964</v>
      </c>
      <c r="K461" t="b">
        <v>0</v>
      </c>
      <c r="L461">
        <v>1</v>
      </c>
      <c r="M461" t="b">
        <v>0</v>
      </c>
      <c r="N461" s="6" t="s">
        <v>8270</v>
      </c>
      <c r="O461" s="5">
        <f t="shared" si="28"/>
        <v>6.4102564102564097E-2</v>
      </c>
      <c r="P461">
        <f t="shared" si="29"/>
        <v>25</v>
      </c>
      <c r="Q461" s="6" t="s">
        <v>8310</v>
      </c>
      <c r="R461" s="6" t="s">
        <v>8316</v>
      </c>
      <c r="S461">
        <f t="shared" si="30"/>
        <v>2011</v>
      </c>
      <c r="T461">
        <f t="shared" si="31"/>
        <v>9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9">
        <v>41790.958333333328</v>
      </c>
      <c r="J462" s="9">
        <v>41759.334201388883</v>
      </c>
      <c r="K462" t="b">
        <v>0</v>
      </c>
      <c r="L462">
        <v>2</v>
      </c>
      <c r="M462" t="b">
        <v>0</v>
      </c>
      <c r="N462" s="6" t="s">
        <v>8270</v>
      </c>
      <c r="O462" s="5">
        <f t="shared" si="28"/>
        <v>0.29411764705882354</v>
      </c>
      <c r="P462">
        <f t="shared" si="29"/>
        <v>12.5</v>
      </c>
      <c r="Q462" s="6" t="s">
        <v>8310</v>
      </c>
      <c r="R462" s="6" t="s">
        <v>8316</v>
      </c>
      <c r="S462">
        <f t="shared" si="30"/>
        <v>2014</v>
      </c>
      <c r="T462">
        <f t="shared" si="31"/>
        <v>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9">
        <v>41427.638506944444</v>
      </c>
      <c r="J463" s="9">
        <v>41407.638506944444</v>
      </c>
      <c r="K463" t="b">
        <v>0</v>
      </c>
      <c r="L463">
        <v>0</v>
      </c>
      <c r="M463" t="b">
        <v>0</v>
      </c>
      <c r="N463" s="6" t="s">
        <v>8270</v>
      </c>
      <c r="O463" s="5">
        <f t="shared" si="28"/>
        <v>0</v>
      </c>
      <c r="P463" t="e">
        <f t="shared" si="29"/>
        <v>#DIV/0!</v>
      </c>
      <c r="Q463" s="6" t="s">
        <v>8310</v>
      </c>
      <c r="R463" s="6" t="s">
        <v>8316</v>
      </c>
      <c r="S463">
        <f t="shared" si="30"/>
        <v>2013</v>
      </c>
      <c r="T463">
        <f t="shared" si="31"/>
        <v>5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9">
        <v>40764.918298611112</v>
      </c>
      <c r="J464" s="9">
        <v>40704.918298611112</v>
      </c>
      <c r="K464" t="b">
        <v>0</v>
      </c>
      <c r="L464">
        <v>0</v>
      </c>
      <c r="M464" t="b">
        <v>0</v>
      </c>
      <c r="N464" s="6" t="s">
        <v>8270</v>
      </c>
      <c r="O464" s="5">
        <f t="shared" si="28"/>
        <v>0</v>
      </c>
      <c r="P464" t="e">
        <f t="shared" si="29"/>
        <v>#DIV/0!</v>
      </c>
      <c r="Q464" s="6" t="s">
        <v>8310</v>
      </c>
      <c r="R464" s="6" t="s">
        <v>8316</v>
      </c>
      <c r="S464">
        <f t="shared" si="30"/>
        <v>2011</v>
      </c>
      <c r="T464">
        <f t="shared" si="31"/>
        <v>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9">
        <v>40810.501770833333</v>
      </c>
      <c r="J465" s="9">
        <v>40750.501770833333</v>
      </c>
      <c r="K465" t="b">
        <v>0</v>
      </c>
      <c r="L465">
        <v>11</v>
      </c>
      <c r="M465" t="b">
        <v>0</v>
      </c>
      <c r="N465" s="6" t="s">
        <v>8270</v>
      </c>
      <c r="O465" s="5">
        <f t="shared" si="28"/>
        <v>2.2727272727272729</v>
      </c>
      <c r="P465">
        <f t="shared" si="29"/>
        <v>113.63636363636364</v>
      </c>
      <c r="Q465" s="6" t="s">
        <v>8310</v>
      </c>
      <c r="R465" s="6" t="s">
        <v>8316</v>
      </c>
      <c r="S465">
        <f t="shared" si="30"/>
        <v>2011</v>
      </c>
      <c r="T465">
        <f t="shared" si="31"/>
        <v>7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9">
        <v>42508.640451388892</v>
      </c>
      <c r="J466" s="9">
        <v>42488.640451388892</v>
      </c>
      <c r="K466" t="b">
        <v>0</v>
      </c>
      <c r="L466">
        <v>1</v>
      </c>
      <c r="M466" t="b">
        <v>0</v>
      </c>
      <c r="N466" s="6" t="s">
        <v>8270</v>
      </c>
      <c r="O466" s="5">
        <f t="shared" si="28"/>
        <v>9.9009900990099015E-2</v>
      </c>
      <c r="P466">
        <f t="shared" si="29"/>
        <v>1</v>
      </c>
      <c r="Q466" s="6" t="s">
        <v>8310</v>
      </c>
      <c r="R466" s="6" t="s">
        <v>8316</v>
      </c>
      <c r="S466">
        <f t="shared" si="30"/>
        <v>2016</v>
      </c>
      <c r="T466">
        <f t="shared" si="31"/>
        <v>4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9">
        <v>41816.911736111106</v>
      </c>
      <c r="J467" s="9">
        <v>41800.911736111106</v>
      </c>
      <c r="K467" t="b">
        <v>0</v>
      </c>
      <c r="L467">
        <v>8</v>
      </c>
      <c r="M467" t="b">
        <v>0</v>
      </c>
      <c r="N467" s="6" t="s">
        <v>8270</v>
      </c>
      <c r="O467" s="5">
        <f t="shared" si="28"/>
        <v>26.953125</v>
      </c>
      <c r="P467">
        <f t="shared" si="29"/>
        <v>17.25</v>
      </c>
      <c r="Q467" s="6" t="s">
        <v>8310</v>
      </c>
      <c r="R467" s="6" t="s">
        <v>8316</v>
      </c>
      <c r="S467">
        <f t="shared" si="30"/>
        <v>2014</v>
      </c>
      <c r="T467">
        <f t="shared" si="31"/>
        <v>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9">
        <v>41159.734537037039</v>
      </c>
      <c r="J468" s="9">
        <v>41129.734537037039</v>
      </c>
      <c r="K468" t="b">
        <v>0</v>
      </c>
      <c r="L468">
        <v>5</v>
      </c>
      <c r="M468" t="b">
        <v>0</v>
      </c>
      <c r="N468" s="6" t="s">
        <v>8270</v>
      </c>
      <c r="O468" s="5">
        <f t="shared" si="28"/>
        <v>0.76</v>
      </c>
      <c r="P468">
        <f t="shared" si="29"/>
        <v>15.2</v>
      </c>
      <c r="Q468" s="6" t="s">
        <v>8310</v>
      </c>
      <c r="R468" s="6" t="s">
        <v>8316</v>
      </c>
      <c r="S468">
        <f t="shared" si="30"/>
        <v>2012</v>
      </c>
      <c r="T468">
        <f t="shared" si="31"/>
        <v>8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9">
        <v>41180.471458333333</v>
      </c>
      <c r="J469" s="9">
        <v>41135.471458333333</v>
      </c>
      <c r="K469" t="b">
        <v>0</v>
      </c>
      <c r="L469">
        <v>39</v>
      </c>
      <c r="M469" t="b">
        <v>0</v>
      </c>
      <c r="N469" s="6" t="s">
        <v>8270</v>
      </c>
      <c r="O469" s="5">
        <f t="shared" si="28"/>
        <v>21.574999999999999</v>
      </c>
      <c r="P469">
        <f t="shared" si="29"/>
        <v>110.64102564102564</v>
      </c>
      <c r="Q469" s="6" t="s">
        <v>8310</v>
      </c>
      <c r="R469" s="6" t="s">
        <v>8316</v>
      </c>
      <c r="S469">
        <f t="shared" si="30"/>
        <v>2012</v>
      </c>
      <c r="T469">
        <f t="shared" si="31"/>
        <v>8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9">
        <v>41100.952141203699</v>
      </c>
      <c r="J470" s="9">
        <v>41040.959293981476</v>
      </c>
      <c r="K470" t="b">
        <v>0</v>
      </c>
      <c r="L470">
        <v>0</v>
      </c>
      <c r="M470" t="b">
        <v>0</v>
      </c>
      <c r="N470" s="6" t="s">
        <v>8270</v>
      </c>
      <c r="O470" s="5">
        <f t="shared" si="28"/>
        <v>0</v>
      </c>
      <c r="P470" t="e">
        <f t="shared" si="29"/>
        <v>#DIV/0!</v>
      </c>
      <c r="Q470" s="6" t="s">
        <v>8310</v>
      </c>
      <c r="R470" s="6" t="s">
        <v>8316</v>
      </c>
      <c r="S470">
        <f t="shared" si="30"/>
        <v>2012</v>
      </c>
      <c r="T470">
        <f t="shared" si="31"/>
        <v>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9">
        <v>41887.781527777777</v>
      </c>
      <c r="J471" s="9">
        <v>41827.781527777777</v>
      </c>
      <c r="K471" t="b">
        <v>0</v>
      </c>
      <c r="L471">
        <v>0</v>
      </c>
      <c r="M471" t="b">
        <v>0</v>
      </c>
      <c r="N471" s="6" t="s">
        <v>8270</v>
      </c>
      <c r="O471" s="5">
        <f t="shared" si="28"/>
        <v>0</v>
      </c>
      <c r="P471" t="e">
        <f t="shared" si="29"/>
        <v>#DIV/0!</v>
      </c>
      <c r="Q471" s="6" t="s">
        <v>8310</v>
      </c>
      <c r="R471" s="6" t="s">
        <v>8316</v>
      </c>
      <c r="S471">
        <f t="shared" si="30"/>
        <v>2014</v>
      </c>
      <c r="T471">
        <f t="shared" si="31"/>
        <v>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9">
        <v>41654.958333333328</v>
      </c>
      <c r="J472" s="9">
        <v>41604.959363425922</v>
      </c>
      <c r="K472" t="b">
        <v>0</v>
      </c>
      <c r="L472">
        <v>2</v>
      </c>
      <c r="M472" t="b">
        <v>0</v>
      </c>
      <c r="N472" s="6" t="s">
        <v>8270</v>
      </c>
      <c r="O472" s="5">
        <f t="shared" si="28"/>
        <v>1.02</v>
      </c>
      <c r="P472">
        <f t="shared" si="29"/>
        <v>25.5</v>
      </c>
      <c r="Q472" s="6" t="s">
        <v>8310</v>
      </c>
      <c r="R472" s="6" t="s">
        <v>8316</v>
      </c>
      <c r="S472">
        <f t="shared" si="30"/>
        <v>2013</v>
      </c>
      <c r="T472">
        <f t="shared" si="31"/>
        <v>11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9">
        <v>41748.471979166665</v>
      </c>
      <c r="J473" s="9">
        <v>41703.513645833329</v>
      </c>
      <c r="K473" t="b">
        <v>0</v>
      </c>
      <c r="L473">
        <v>170</v>
      </c>
      <c r="M473" t="b">
        <v>0</v>
      </c>
      <c r="N473" s="6" t="s">
        <v>8270</v>
      </c>
      <c r="O473" s="5">
        <f t="shared" si="28"/>
        <v>11.892727272727273</v>
      </c>
      <c r="P473">
        <f t="shared" si="29"/>
        <v>38.476470588235294</v>
      </c>
      <c r="Q473" s="6" t="s">
        <v>8310</v>
      </c>
      <c r="R473" s="6" t="s">
        <v>8316</v>
      </c>
      <c r="S473">
        <f t="shared" si="30"/>
        <v>2014</v>
      </c>
      <c r="T473">
        <f t="shared" si="31"/>
        <v>3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9">
        <v>41874.714328703703</v>
      </c>
      <c r="J474" s="9">
        <v>41844.714328703703</v>
      </c>
      <c r="K474" t="b">
        <v>0</v>
      </c>
      <c r="L474">
        <v>5</v>
      </c>
      <c r="M474" t="b">
        <v>0</v>
      </c>
      <c r="N474" s="6" t="s">
        <v>8270</v>
      </c>
      <c r="O474" s="5">
        <f t="shared" si="28"/>
        <v>17.625</v>
      </c>
      <c r="P474">
        <f t="shared" si="29"/>
        <v>28.2</v>
      </c>
      <c r="Q474" s="6" t="s">
        <v>8310</v>
      </c>
      <c r="R474" s="6" t="s">
        <v>8316</v>
      </c>
      <c r="S474">
        <f t="shared" si="30"/>
        <v>2014</v>
      </c>
      <c r="T474">
        <f t="shared" si="31"/>
        <v>7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9">
        <v>41899.489803240736</v>
      </c>
      <c r="J475" s="9">
        <v>41869.489803240736</v>
      </c>
      <c r="K475" t="b">
        <v>0</v>
      </c>
      <c r="L475">
        <v>14</v>
      </c>
      <c r="M475" t="b">
        <v>0</v>
      </c>
      <c r="N475" s="6" t="s">
        <v>8270</v>
      </c>
      <c r="O475" s="5">
        <f t="shared" si="28"/>
        <v>2.87</v>
      </c>
      <c r="P475">
        <f t="shared" si="29"/>
        <v>61.5</v>
      </c>
      <c r="Q475" s="6" t="s">
        <v>8310</v>
      </c>
      <c r="R475" s="6" t="s">
        <v>8316</v>
      </c>
      <c r="S475">
        <f t="shared" si="30"/>
        <v>2014</v>
      </c>
      <c r="T475">
        <f t="shared" si="31"/>
        <v>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9">
        <v>42783.120706018519</v>
      </c>
      <c r="J476" s="9">
        <v>42753.120706018519</v>
      </c>
      <c r="K476" t="b">
        <v>0</v>
      </c>
      <c r="L476">
        <v>1</v>
      </c>
      <c r="M476" t="b">
        <v>0</v>
      </c>
      <c r="N476" s="6" t="s">
        <v>8270</v>
      </c>
      <c r="O476" s="5">
        <f t="shared" si="28"/>
        <v>3.0303030303030304E-2</v>
      </c>
      <c r="P476">
        <f t="shared" si="29"/>
        <v>1</v>
      </c>
      <c r="Q476" s="6" t="s">
        <v>8310</v>
      </c>
      <c r="R476" s="6" t="s">
        <v>8316</v>
      </c>
      <c r="S476">
        <f t="shared" si="30"/>
        <v>2017</v>
      </c>
      <c r="T476">
        <f t="shared" si="31"/>
        <v>1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9">
        <v>42129.877812500003</v>
      </c>
      <c r="J477" s="9">
        <v>42099.877812500003</v>
      </c>
      <c r="K477" t="b">
        <v>0</v>
      </c>
      <c r="L477">
        <v>0</v>
      </c>
      <c r="M477" t="b">
        <v>0</v>
      </c>
      <c r="N477" s="6" t="s">
        <v>8270</v>
      </c>
      <c r="O477" s="5">
        <f t="shared" si="28"/>
        <v>0</v>
      </c>
      <c r="P477" t="e">
        <f t="shared" si="29"/>
        <v>#DIV/0!</v>
      </c>
      <c r="Q477" s="6" t="s">
        <v>8310</v>
      </c>
      <c r="R477" s="6" t="s">
        <v>8316</v>
      </c>
      <c r="S477">
        <f t="shared" si="30"/>
        <v>2015</v>
      </c>
      <c r="T477">
        <f t="shared" si="31"/>
        <v>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9">
        <v>41792.957638888889</v>
      </c>
      <c r="J478" s="9">
        <v>41757.76667824074</v>
      </c>
      <c r="K478" t="b">
        <v>0</v>
      </c>
      <c r="L478">
        <v>124</v>
      </c>
      <c r="M478" t="b">
        <v>0</v>
      </c>
      <c r="N478" s="6" t="s">
        <v>8270</v>
      </c>
      <c r="O478" s="5">
        <f t="shared" si="28"/>
        <v>2.230268181818182</v>
      </c>
      <c r="P478">
        <f t="shared" si="29"/>
        <v>39.569274193548388</v>
      </c>
      <c r="Q478" s="6" t="s">
        <v>8310</v>
      </c>
      <c r="R478" s="6" t="s">
        <v>8316</v>
      </c>
      <c r="S478">
        <f t="shared" si="30"/>
        <v>2014</v>
      </c>
      <c r="T478">
        <f t="shared" si="31"/>
        <v>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9">
        <v>41047.626550925925</v>
      </c>
      <c r="J479" s="9">
        <v>40987.626550925925</v>
      </c>
      <c r="K479" t="b">
        <v>0</v>
      </c>
      <c r="L479">
        <v>0</v>
      </c>
      <c r="M479" t="b">
        <v>0</v>
      </c>
      <c r="N479" s="6" t="s">
        <v>8270</v>
      </c>
      <c r="O479" s="5">
        <f t="shared" si="28"/>
        <v>0</v>
      </c>
      <c r="P479" t="e">
        <f t="shared" si="29"/>
        <v>#DIV/0!</v>
      </c>
      <c r="Q479" s="6" t="s">
        <v>8310</v>
      </c>
      <c r="R479" s="6" t="s">
        <v>8316</v>
      </c>
      <c r="S479">
        <f t="shared" si="30"/>
        <v>2012</v>
      </c>
      <c r="T479">
        <f t="shared" si="31"/>
        <v>3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9">
        <v>42095.660983796297</v>
      </c>
      <c r="J480" s="9">
        <v>42065.702650462961</v>
      </c>
      <c r="K480" t="b">
        <v>0</v>
      </c>
      <c r="L480">
        <v>0</v>
      </c>
      <c r="M480" t="b">
        <v>0</v>
      </c>
      <c r="N480" s="6" t="s">
        <v>8270</v>
      </c>
      <c r="O480" s="5">
        <f t="shared" si="28"/>
        <v>0</v>
      </c>
      <c r="P480" t="e">
        <f t="shared" si="29"/>
        <v>#DIV/0!</v>
      </c>
      <c r="Q480" s="6" t="s">
        <v>8310</v>
      </c>
      <c r="R480" s="6" t="s">
        <v>8316</v>
      </c>
      <c r="S480">
        <f t="shared" si="30"/>
        <v>2015</v>
      </c>
      <c r="T480">
        <f t="shared" si="31"/>
        <v>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9">
        <v>41964.24114583333</v>
      </c>
      <c r="J481" s="9">
        <v>41904.199479166666</v>
      </c>
      <c r="K481" t="b">
        <v>0</v>
      </c>
      <c r="L481">
        <v>55</v>
      </c>
      <c r="M481" t="b">
        <v>0</v>
      </c>
      <c r="N481" s="6" t="s">
        <v>8270</v>
      </c>
      <c r="O481" s="5">
        <f t="shared" si="28"/>
        <v>32.56</v>
      </c>
      <c r="P481">
        <f t="shared" si="29"/>
        <v>88.8</v>
      </c>
      <c r="Q481" s="6" t="s">
        <v>8310</v>
      </c>
      <c r="R481" s="6" t="s">
        <v>8316</v>
      </c>
      <c r="S481">
        <f t="shared" si="30"/>
        <v>2014</v>
      </c>
      <c r="T481">
        <f t="shared" si="31"/>
        <v>9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9">
        <v>41495.291840277772</v>
      </c>
      <c r="J482" s="9">
        <v>41465.291840277772</v>
      </c>
      <c r="K482" t="b">
        <v>0</v>
      </c>
      <c r="L482">
        <v>140</v>
      </c>
      <c r="M482" t="b">
        <v>0</v>
      </c>
      <c r="N482" s="6" t="s">
        <v>8270</v>
      </c>
      <c r="O482" s="5">
        <f t="shared" si="28"/>
        <v>19.41</v>
      </c>
      <c r="P482">
        <f t="shared" si="29"/>
        <v>55.457142857142856</v>
      </c>
      <c r="Q482" s="6" t="s">
        <v>8310</v>
      </c>
      <c r="R482" s="6" t="s">
        <v>8316</v>
      </c>
      <c r="S482">
        <f t="shared" si="30"/>
        <v>2013</v>
      </c>
      <c r="T482">
        <f t="shared" si="31"/>
        <v>7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9">
        <v>41192.46399305555</v>
      </c>
      <c r="J483" s="9">
        <v>41162.46399305555</v>
      </c>
      <c r="K483" t="b">
        <v>0</v>
      </c>
      <c r="L483">
        <v>21</v>
      </c>
      <c r="M483" t="b">
        <v>0</v>
      </c>
      <c r="N483" s="6" t="s">
        <v>8270</v>
      </c>
      <c r="O483" s="5">
        <f t="shared" si="28"/>
        <v>6.1</v>
      </c>
      <c r="P483">
        <f t="shared" si="29"/>
        <v>87.142857142857139</v>
      </c>
      <c r="Q483" s="6" t="s">
        <v>8310</v>
      </c>
      <c r="R483" s="6" t="s">
        <v>8316</v>
      </c>
      <c r="S483">
        <f t="shared" si="30"/>
        <v>2012</v>
      </c>
      <c r="T483">
        <f t="shared" si="31"/>
        <v>9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9">
        <v>42474.398611111108</v>
      </c>
      <c r="J484" s="9">
        <v>42447.68854166667</v>
      </c>
      <c r="K484" t="b">
        <v>0</v>
      </c>
      <c r="L484">
        <v>1</v>
      </c>
      <c r="M484" t="b">
        <v>0</v>
      </c>
      <c r="N484" s="6" t="s">
        <v>8270</v>
      </c>
      <c r="O484" s="5">
        <f t="shared" si="28"/>
        <v>0.1</v>
      </c>
      <c r="P484">
        <f t="shared" si="29"/>
        <v>10</v>
      </c>
      <c r="Q484" s="6" t="s">
        <v>8310</v>
      </c>
      <c r="R484" s="6" t="s">
        <v>8316</v>
      </c>
      <c r="S484">
        <f t="shared" si="30"/>
        <v>2016</v>
      </c>
      <c r="T484">
        <f t="shared" si="31"/>
        <v>3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9">
        <v>41302.989259259259</v>
      </c>
      <c r="J485" s="9">
        <v>41242.989259259259</v>
      </c>
      <c r="K485" t="b">
        <v>0</v>
      </c>
      <c r="L485">
        <v>147</v>
      </c>
      <c r="M485" t="b">
        <v>0</v>
      </c>
      <c r="N485" s="6" t="s">
        <v>8270</v>
      </c>
      <c r="O485" s="5">
        <f t="shared" si="28"/>
        <v>50.2</v>
      </c>
      <c r="P485">
        <f t="shared" si="29"/>
        <v>51.224489795918366</v>
      </c>
      <c r="Q485" s="6" t="s">
        <v>8310</v>
      </c>
      <c r="R485" s="6" t="s">
        <v>8316</v>
      </c>
      <c r="S485">
        <f t="shared" si="30"/>
        <v>2012</v>
      </c>
      <c r="T485">
        <f t="shared" si="31"/>
        <v>11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9">
        <v>42313.772824074076</v>
      </c>
      <c r="J486" s="9">
        <v>42272.731157407405</v>
      </c>
      <c r="K486" t="b">
        <v>0</v>
      </c>
      <c r="L486">
        <v>11</v>
      </c>
      <c r="M486" t="b">
        <v>0</v>
      </c>
      <c r="N486" s="6" t="s">
        <v>8270</v>
      </c>
      <c r="O486" s="5">
        <f t="shared" si="28"/>
        <v>0.18625</v>
      </c>
      <c r="P486">
        <f t="shared" si="29"/>
        <v>13.545454545454545</v>
      </c>
      <c r="Q486" s="6" t="s">
        <v>8310</v>
      </c>
      <c r="R486" s="6" t="s">
        <v>8316</v>
      </c>
      <c r="S486">
        <f t="shared" si="30"/>
        <v>2015</v>
      </c>
      <c r="T486">
        <f t="shared" si="31"/>
        <v>9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9">
        <v>41411.297442129624</v>
      </c>
      <c r="J487" s="9">
        <v>41381.297442129624</v>
      </c>
      <c r="K487" t="b">
        <v>0</v>
      </c>
      <c r="L487">
        <v>125</v>
      </c>
      <c r="M487" t="b">
        <v>0</v>
      </c>
      <c r="N487" s="6" t="s">
        <v>8270</v>
      </c>
      <c r="O487" s="5">
        <f t="shared" si="28"/>
        <v>21.906971229845084</v>
      </c>
      <c r="P487">
        <f t="shared" si="29"/>
        <v>66.520080000000007</v>
      </c>
      <c r="Q487" s="6" t="s">
        <v>8310</v>
      </c>
      <c r="R487" s="6" t="s">
        <v>8316</v>
      </c>
      <c r="S487">
        <f t="shared" si="30"/>
        <v>2013</v>
      </c>
      <c r="T487">
        <f t="shared" si="31"/>
        <v>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9">
        <v>41791.734247685185</v>
      </c>
      <c r="J488" s="9">
        <v>41761.734247685185</v>
      </c>
      <c r="K488" t="b">
        <v>0</v>
      </c>
      <c r="L488">
        <v>1</v>
      </c>
      <c r="M488" t="b">
        <v>0</v>
      </c>
      <c r="N488" s="6" t="s">
        <v>8270</v>
      </c>
      <c r="O488" s="5">
        <f t="shared" si="28"/>
        <v>9.0909090909090905E-3</v>
      </c>
      <c r="P488">
        <f t="shared" si="29"/>
        <v>50</v>
      </c>
      <c r="Q488" s="6" t="s">
        <v>8310</v>
      </c>
      <c r="R488" s="6" t="s">
        <v>8316</v>
      </c>
      <c r="S488">
        <f t="shared" si="30"/>
        <v>2014</v>
      </c>
      <c r="T488">
        <f t="shared" si="31"/>
        <v>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9">
        <v>42729.428171296291</v>
      </c>
      <c r="J489" s="9">
        <v>42669.386504629627</v>
      </c>
      <c r="K489" t="b">
        <v>0</v>
      </c>
      <c r="L489">
        <v>0</v>
      </c>
      <c r="M489" t="b">
        <v>0</v>
      </c>
      <c r="N489" s="6" t="s">
        <v>8270</v>
      </c>
      <c r="O489" s="5">
        <f t="shared" si="28"/>
        <v>0</v>
      </c>
      <c r="P489" t="e">
        <f t="shared" si="29"/>
        <v>#DIV/0!</v>
      </c>
      <c r="Q489" s="6" t="s">
        <v>8310</v>
      </c>
      <c r="R489" s="6" t="s">
        <v>8316</v>
      </c>
      <c r="S489">
        <f t="shared" si="30"/>
        <v>2016</v>
      </c>
      <c r="T489">
        <f t="shared" si="31"/>
        <v>10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9">
        <v>42743.84606481481</v>
      </c>
      <c r="J490" s="9">
        <v>42713.84606481481</v>
      </c>
      <c r="K490" t="b">
        <v>0</v>
      </c>
      <c r="L490">
        <v>0</v>
      </c>
      <c r="M490" t="b">
        <v>0</v>
      </c>
      <c r="N490" s="6" t="s">
        <v>8270</v>
      </c>
      <c r="O490" s="5">
        <f t="shared" si="28"/>
        <v>0</v>
      </c>
      <c r="P490" t="e">
        <f t="shared" si="29"/>
        <v>#DIV/0!</v>
      </c>
      <c r="Q490" s="6" t="s">
        <v>8310</v>
      </c>
      <c r="R490" s="6" t="s">
        <v>8316</v>
      </c>
      <c r="S490">
        <f t="shared" si="30"/>
        <v>2016</v>
      </c>
      <c r="T490">
        <f t="shared" si="31"/>
        <v>12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9">
        <v>40913.272916666661</v>
      </c>
      <c r="J491" s="9">
        <v>40882.273333333331</v>
      </c>
      <c r="K491" t="b">
        <v>0</v>
      </c>
      <c r="L491">
        <v>3</v>
      </c>
      <c r="M491" t="b">
        <v>0</v>
      </c>
      <c r="N491" s="6" t="s">
        <v>8270</v>
      </c>
      <c r="O491" s="5">
        <f t="shared" si="28"/>
        <v>0.28667813379201834</v>
      </c>
      <c r="P491">
        <f t="shared" si="29"/>
        <v>71.666666666666671</v>
      </c>
      <c r="Q491" s="6" t="s">
        <v>8310</v>
      </c>
      <c r="R491" s="6" t="s">
        <v>8316</v>
      </c>
      <c r="S491">
        <f t="shared" si="30"/>
        <v>2011</v>
      </c>
      <c r="T491">
        <f t="shared" si="31"/>
        <v>12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9">
        <v>41143.760243055556</v>
      </c>
      <c r="J492" s="9">
        <v>41113.760243055556</v>
      </c>
      <c r="K492" t="b">
        <v>0</v>
      </c>
      <c r="L492">
        <v>0</v>
      </c>
      <c r="M492" t="b">
        <v>0</v>
      </c>
      <c r="N492" s="6" t="s">
        <v>8270</v>
      </c>
      <c r="O492" s="5">
        <f t="shared" si="28"/>
        <v>0</v>
      </c>
      <c r="P492" t="e">
        <f t="shared" si="29"/>
        <v>#DIV/0!</v>
      </c>
      <c r="Q492" s="6" t="s">
        <v>8310</v>
      </c>
      <c r="R492" s="6" t="s">
        <v>8316</v>
      </c>
      <c r="S492">
        <f t="shared" si="30"/>
        <v>2012</v>
      </c>
      <c r="T492">
        <f t="shared" si="31"/>
        <v>7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9">
        <v>42396.774293981485</v>
      </c>
      <c r="J493" s="9">
        <v>42366.774293981485</v>
      </c>
      <c r="K493" t="b">
        <v>0</v>
      </c>
      <c r="L493">
        <v>0</v>
      </c>
      <c r="M493" t="b">
        <v>0</v>
      </c>
      <c r="N493" s="6" t="s">
        <v>8270</v>
      </c>
      <c r="O493" s="5">
        <f t="shared" si="28"/>
        <v>0</v>
      </c>
      <c r="P493" t="e">
        <f t="shared" si="29"/>
        <v>#DIV/0!</v>
      </c>
      <c r="Q493" s="6" t="s">
        <v>8310</v>
      </c>
      <c r="R493" s="6" t="s">
        <v>8316</v>
      </c>
      <c r="S493">
        <f t="shared" si="30"/>
        <v>2015</v>
      </c>
      <c r="T493">
        <f t="shared" si="31"/>
        <v>12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9">
        <v>42655.826736111114</v>
      </c>
      <c r="J494" s="9">
        <v>42595.826736111114</v>
      </c>
      <c r="K494" t="b">
        <v>0</v>
      </c>
      <c r="L494">
        <v>0</v>
      </c>
      <c r="M494" t="b">
        <v>0</v>
      </c>
      <c r="N494" s="6" t="s">
        <v>8270</v>
      </c>
      <c r="O494" s="5">
        <f t="shared" si="28"/>
        <v>0</v>
      </c>
      <c r="P494" t="e">
        <f t="shared" si="29"/>
        <v>#DIV/0!</v>
      </c>
      <c r="Q494" s="6" t="s">
        <v>8310</v>
      </c>
      <c r="R494" s="6" t="s">
        <v>8316</v>
      </c>
      <c r="S494">
        <f t="shared" si="30"/>
        <v>2016</v>
      </c>
      <c r="T494">
        <f t="shared" si="31"/>
        <v>8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9">
        <v>42144.517800925918</v>
      </c>
      <c r="J495" s="9">
        <v>42114.517800925918</v>
      </c>
      <c r="K495" t="b">
        <v>0</v>
      </c>
      <c r="L495">
        <v>0</v>
      </c>
      <c r="M495" t="b">
        <v>0</v>
      </c>
      <c r="N495" s="6" t="s">
        <v>8270</v>
      </c>
      <c r="O495" s="5">
        <f t="shared" si="28"/>
        <v>0</v>
      </c>
      <c r="P495" t="e">
        <f t="shared" si="29"/>
        <v>#DIV/0!</v>
      </c>
      <c r="Q495" s="6" t="s">
        <v>8310</v>
      </c>
      <c r="R495" s="6" t="s">
        <v>8316</v>
      </c>
      <c r="S495">
        <f t="shared" si="30"/>
        <v>2015</v>
      </c>
      <c r="T495">
        <f t="shared" si="31"/>
        <v>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9">
        <v>41822.916666666664</v>
      </c>
      <c r="J496" s="9">
        <v>41799.62228009259</v>
      </c>
      <c r="K496" t="b">
        <v>0</v>
      </c>
      <c r="L496">
        <v>3</v>
      </c>
      <c r="M496" t="b">
        <v>0</v>
      </c>
      <c r="N496" s="6" t="s">
        <v>8270</v>
      </c>
      <c r="O496" s="5">
        <f t="shared" si="28"/>
        <v>0.155</v>
      </c>
      <c r="P496">
        <f t="shared" si="29"/>
        <v>10.333333333333334</v>
      </c>
      <c r="Q496" s="6" t="s">
        <v>8310</v>
      </c>
      <c r="R496" s="6" t="s">
        <v>8316</v>
      </c>
      <c r="S496">
        <f t="shared" si="30"/>
        <v>2014</v>
      </c>
      <c r="T496">
        <f t="shared" si="31"/>
        <v>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9">
        <v>42201.619270833333</v>
      </c>
      <c r="J497" s="9">
        <v>42171.619270833333</v>
      </c>
      <c r="K497" t="b">
        <v>0</v>
      </c>
      <c r="L497">
        <v>0</v>
      </c>
      <c r="M497" t="b">
        <v>0</v>
      </c>
      <c r="N497" s="6" t="s">
        <v>8270</v>
      </c>
      <c r="O497" s="5">
        <f t="shared" si="28"/>
        <v>0</v>
      </c>
      <c r="P497" t="e">
        <f t="shared" si="29"/>
        <v>#DIV/0!</v>
      </c>
      <c r="Q497" s="6" t="s">
        <v>8310</v>
      </c>
      <c r="R497" s="6" t="s">
        <v>8316</v>
      </c>
      <c r="S497">
        <f t="shared" si="30"/>
        <v>2015</v>
      </c>
      <c r="T497">
        <f t="shared" si="31"/>
        <v>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9">
        <v>41680.723078703704</v>
      </c>
      <c r="J498" s="9">
        <v>41620.723078703704</v>
      </c>
      <c r="K498" t="b">
        <v>0</v>
      </c>
      <c r="L498">
        <v>1</v>
      </c>
      <c r="M498" t="b">
        <v>0</v>
      </c>
      <c r="N498" s="6" t="s">
        <v>8270</v>
      </c>
      <c r="O498" s="5">
        <f t="shared" si="28"/>
        <v>1.6666666666666668E-3</v>
      </c>
      <c r="P498">
        <f t="shared" si="29"/>
        <v>1</v>
      </c>
      <c r="Q498" s="6" t="s">
        <v>8310</v>
      </c>
      <c r="R498" s="6" t="s">
        <v>8316</v>
      </c>
      <c r="S498">
        <f t="shared" si="30"/>
        <v>2013</v>
      </c>
      <c r="T498">
        <f t="shared" si="31"/>
        <v>12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9">
        <v>41997.999999999993</v>
      </c>
      <c r="J499" s="9">
        <v>41944.829456018517</v>
      </c>
      <c r="K499" t="b">
        <v>0</v>
      </c>
      <c r="L499">
        <v>3</v>
      </c>
      <c r="M499" t="b">
        <v>0</v>
      </c>
      <c r="N499" s="6" t="s">
        <v>8270</v>
      </c>
      <c r="O499" s="5">
        <f t="shared" si="28"/>
        <v>0.6696428571428571</v>
      </c>
      <c r="P499">
        <f t="shared" si="29"/>
        <v>10</v>
      </c>
      <c r="Q499" s="6" t="s">
        <v>8310</v>
      </c>
      <c r="R499" s="6" t="s">
        <v>8316</v>
      </c>
      <c r="S499">
        <f t="shared" si="30"/>
        <v>2014</v>
      </c>
      <c r="T499">
        <f t="shared" si="31"/>
        <v>11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9">
        <v>40900.553807870368</v>
      </c>
      <c r="J500" s="9">
        <v>40858.553807870368</v>
      </c>
      <c r="K500" t="b">
        <v>0</v>
      </c>
      <c r="L500">
        <v>22</v>
      </c>
      <c r="M500" t="b">
        <v>0</v>
      </c>
      <c r="N500" s="6" t="s">
        <v>8270</v>
      </c>
      <c r="O500" s="5">
        <f t="shared" si="28"/>
        <v>4.5985132395404564</v>
      </c>
      <c r="P500">
        <f t="shared" si="29"/>
        <v>136.09090909090909</v>
      </c>
      <c r="Q500" s="6" t="s">
        <v>8310</v>
      </c>
      <c r="R500" s="6" t="s">
        <v>8316</v>
      </c>
      <c r="S500">
        <f t="shared" si="30"/>
        <v>2011</v>
      </c>
      <c r="T500">
        <f t="shared" si="31"/>
        <v>11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9">
        <v>40098.665972222218</v>
      </c>
      <c r="J501" s="9">
        <v>40043.687129629623</v>
      </c>
      <c r="K501" t="b">
        <v>0</v>
      </c>
      <c r="L501">
        <v>26</v>
      </c>
      <c r="M501" t="b">
        <v>0</v>
      </c>
      <c r="N501" s="6" t="s">
        <v>8270</v>
      </c>
      <c r="O501" s="5">
        <f t="shared" si="28"/>
        <v>9.5500000000000007</v>
      </c>
      <c r="P501">
        <f t="shared" si="29"/>
        <v>73.461538461538467</v>
      </c>
      <c r="Q501" s="6" t="s">
        <v>8310</v>
      </c>
      <c r="R501" s="6" t="s">
        <v>8316</v>
      </c>
      <c r="S501">
        <f t="shared" si="30"/>
        <v>2009</v>
      </c>
      <c r="T501">
        <f t="shared" si="31"/>
        <v>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9">
        <v>40306.719444444439</v>
      </c>
      <c r="J502" s="9">
        <v>40247.677673611113</v>
      </c>
      <c r="K502" t="b">
        <v>0</v>
      </c>
      <c r="L502">
        <v>4</v>
      </c>
      <c r="M502" t="b">
        <v>0</v>
      </c>
      <c r="N502" s="6" t="s">
        <v>8270</v>
      </c>
      <c r="O502" s="5">
        <f t="shared" si="28"/>
        <v>3.3076923076923079</v>
      </c>
      <c r="P502">
        <f t="shared" si="29"/>
        <v>53.75</v>
      </c>
      <c r="Q502" s="6" t="s">
        <v>8310</v>
      </c>
      <c r="R502" s="6" t="s">
        <v>8316</v>
      </c>
      <c r="S502">
        <f t="shared" si="30"/>
        <v>2010</v>
      </c>
      <c r="T502">
        <f t="shared" si="31"/>
        <v>3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9">
        <v>40733.026053240741</v>
      </c>
      <c r="J503" s="9">
        <v>40703.026053240741</v>
      </c>
      <c r="K503" t="b">
        <v>0</v>
      </c>
      <c r="L503">
        <v>0</v>
      </c>
      <c r="M503" t="b">
        <v>0</v>
      </c>
      <c r="N503" s="6" t="s">
        <v>8270</v>
      </c>
      <c r="O503" s="5">
        <f t="shared" si="28"/>
        <v>0</v>
      </c>
      <c r="P503" t="e">
        <f t="shared" si="29"/>
        <v>#DIV/0!</v>
      </c>
      <c r="Q503" s="6" t="s">
        <v>8310</v>
      </c>
      <c r="R503" s="6" t="s">
        <v>8316</v>
      </c>
      <c r="S503">
        <f t="shared" si="30"/>
        <v>2011</v>
      </c>
      <c r="T503">
        <f t="shared" si="31"/>
        <v>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9">
        <v>40986.303530092591</v>
      </c>
      <c r="J504" s="9">
        <v>40956.345196759255</v>
      </c>
      <c r="K504" t="b">
        <v>0</v>
      </c>
      <c r="L504">
        <v>4</v>
      </c>
      <c r="M504" t="b">
        <v>0</v>
      </c>
      <c r="N504" s="6" t="s">
        <v>8270</v>
      </c>
      <c r="O504" s="5">
        <f t="shared" si="28"/>
        <v>1.1499999999999999</v>
      </c>
      <c r="P504">
        <f t="shared" si="29"/>
        <v>57.5</v>
      </c>
      <c r="Q504" s="6" t="s">
        <v>8310</v>
      </c>
      <c r="R504" s="6" t="s">
        <v>8316</v>
      </c>
      <c r="S504">
        <f t="shared" si="30"/>
        <v>2012</v>
      </c>
      <c r="T504">
        <f t="shared" si="31"/>
        <v>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9">
        <v>42021.318321759252</v>
      </c>
      <c r="J505" s="9">
        <v>41991.318321759252</v>
      </c>
      <c r="K505" t="b">
        <v>0</v>
      </c>
      <c r="L505">
        <v>9</v>
      </c>
      <c r="M505" t="b">
        <v>0</v>
      </c>
      <c r="N505" s="6" t="s">
        <v>8270</v>
      </c>
      <c r="O505" s="5">
        <f t="shared" si="28"/>
        <v>1.7538461538461538</v>
      </c>
      <c r="P505">
        <f t="shared" si="29"/>
        <v>12.666666666666666</v>
      </c>
      <c r="Q505" s="6" t="s">
        <v>8310</v>
      </c>
      <c r="R505" s="6" t="s">
        <v>8316</v>
      </c>
      <c r="S505">
        <f t="shared" si="30"/>
        <v>2014</v>
      </c>
      <c r="T505">
        <f t="shared" si="31"/>
        <v>12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9">
        <v>41009.73364583333</v>
      </c>
      <c r="J506" s="9">
        <v>40949.775312499994</v>
      </c>
      <c r="K506" t="b">
        <v>0</v>
      </c>
      <c r="L506">
        <v>5</v>
      </c>
      <c r="M506" t="b">
        <v>0</v>
      </c>
      <c r="N506" s="6" t="s">
        <v>8270</v>
      </c>
      <c r="O506" s="5">
        <f t="shared" si="28"/>
        <v>1.3673469387755102</v>
      </c>
      <c r="P506">
        <f t="shared" si="29"/>
        <v>67</v>
      </c>
      <c r="Q506" s="6" t="s">
        <v>8310</v>
      </c>
      <c r="R506" s="6" t="s">
        <v>8316</v>
      </c>
      <c r="S506">
        <f t="shared" si="30"/>
        <v>2012</v>
      </c>
      <c r="T506">
        <f t="shared" si="31"/>
        <v>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9">
        <v>42362.889884259253</v>
      </c>
      <c r="J507" s="9">
        <v>42317.889884259253</v>
      </c>
      <c r="K507" t="b">
        <v>0</v>
      </c>
      <c r="L507">
        <v>14</v>
      </c>
      <c r="M507" t="b">
        <v>0</v>
      </c>
      <c r="N507" s="6" t="s">
        <v>8270</v>
      </c>
      <c r="O507" s="5">
        <f t="shared" si="28"/>
        <v>0.43333333333333329</v>
      </c>
      <c r="P507">
        <f t="shared" si="29"/>
        <v>3.7142857142857144</v>
      </c>
      <c r="Q507" s="6" t="s">
        <v>8310</v>
      </c>
      <c r="R507" s="6" t="s">
        <v>8316</v>
      </c>
      <c r="S507">
        <f t="shared" si="30"/>
        <v>2015</v>
      </c>
      <c r="T507">
        <f t="shared" si="31"/>
        <v>11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9">
        <v>41496.343981481477</v>
      </c>
      <c r="J508" s="9">
        <v>41466.343981481477</v>
      </c>
      <c r="K508" t="b">
        <v>0</v>
      </c>
      <c r="L508">
        <v>1</v>
      </c>
      <c r="M508" t="b">
        <v>0</v>
      </c>
      <c r="N508" s="6" t="s">
        <v>8270</v>
      </c>
      <c r="O508" s="5">
        <f t="shared" si="28"/>
        <v>0.125</v>
      </c>
      <c r="P508">
        <f t="shared" si="29"/>
        <v>250</v>
      </c>
      <c r="Q508" s="6" t="s">
        <v>8310</v>
      </c>
      <c r="R508" s="6" t="s">
        <v>8316</v>
      </c>
      <c r="S508">
        <f t="shared" si="30"/>
        <v>2013</v>
      </c>
      <c r="T508">
        <f t="shared" si="31"/>
        <v>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9">
        <v>41201.750659722216</v>
      </c>
      <c r="J509" s="9">
        <v>41156.750659722216</v>
      </c>
      <c r="K509" t="b">
        <v>0</v>
      </c>
      <c r="L509">
        <v>10</v>
      </c>
      <c r="M509" t="b">
        <v>0</v>
      </c>
      <c r="N509" s="6" t="s">
        <v>8270</v>
      </c>
      <c r="O509" s="5">
        <f t="shared" si="28"/>
        <v>3.2</v>
      </c>
      <c r="P509">
        <f t="shared" si="29"/>
        <v>64</v>
      </c>
      <c r="Q509" s="6" t="s">
        <v>8310</v>
      </c>
      <c r="R509" s="6" t="s">
        <v>8316</v>
      </c>
      <c r="S509">
        <f t="shared" si="30"/>
        <v>2012</v>
      </c>
      <c r="T509">
        <f t="shared" si="31"/>
        <v>9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9">
        <v>41054.384722222218</v>
      </c>
      <c r="J510" s="9">
        <v>40994.815983796296</v>
      </c>
      <c r="K510" t="b">
        <v>0</v>
      </c>
      <c r="L510">
        <v>3</v>
      </c>
      <c r="M510" t="b">
        <v>0</v>
      </c>
      <c r="N510" s="6" t="s">
        <v>8270</v>
      </c>
      <c r="O510" s="5">
        <f t="shared" si="28"/>
        <v>0.8</v>
      </c>
      <c r="P510">
        <f t="shared" si="29"/>
        <v>133.33333333333334</v>
      </c>
      <c r="Q510" s="6" t="s">
        <v>8310</v>
      </c>
      <c r="R510" s="6" t="s">
        <v>8316</v>
      </c>
      <c r="S510">
        <f t="shared" si="30"/>
        <v>2012</v>
      </c>
      <c r="T510">
        <f t="shared" si="31"/>
        <v>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9">
        <v>42183.423263888886</v>
      </c>
      <c r="J511" s="9">
        <v>42153.423263888886</v>
      </c>
      <c r="K511" t="b">
        <v>0</v>
      </c>
      <c r="L511">
        <v>1</v>
      </c>
      <c r="M511" t="b">
        <v>0</v>
      </c>
      <c r="N511" s="6" t="s">
        <v>8270</v>
      </c>
      <c r="O511" s="5">
        <f t="shared" si="28"/>
        <v>0.2</v>
      </c>
      <c r="P511">
        <f t="shared" si="29"/>
        <v>10</v>
      </c>
      <c r="Q511" s="6" t="s">
        <v>8310</v>
      </c>
      <c r="R511" s="6" t="s">
        <v>8316</v>
      </c>
      <c r="S511">
        <f t="shared" si="30"/>
        <v>2015</v>
      </c>
      <c r="T511">
        <f t="shared" si="31"/>
        <v>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9">
        <v>42429.968043981477</v>
      </c>
      <c r="J512" s="9">
        <v>42399.968043981477</v>
      </c>
      <c r="K512" t="b">
        <v>0</v>
      </c>
      <c r="L512">
        <v>0</v>
      </c>
      <c r="M512" t="b">
        <v>0</v>
      </c>
      <c r="N512" s="6" t="s">
        <v>8270</v>
      </c>
      <c r="O512" s="5">
        <f t="shared" si="28"/>
        <v>0</v>
      </c>
      <c r="P512" t="e">
        <f t="shared" si="29"/>
        <v>#DIV/0!</v>
      </c>
      <c r="Q512" s="6" t="s">
        <v>8310</v>
      </c>
      <c r="R512" s="6" t="s">
        <v>8316</v>
      </c>
      <c r="S512">
        <f t="shared" si="30"/>
        <v>2016</v>
      </c>
      <c r="T512">
        <f t="shared" si="31"/>
        <v>1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9">
        <v>41370.053032407406</v>
      </c>
      <c r="J513" s="9">
        <v>41340.09469907407</v>
      </c>
      <c r="K513" t="b">
        <v>0</v>
      </c>
      <c r="L513">
        <v>5</v>
      </c>
      <c r="M513" t="b">
        <v>0</v>
      </c>
      <c r="N513" s="6" t="s">
        <v>8270</v>
      </c>
      <c r="O513" s="5">
        <f t="shared" si="28"/>
        <v>3</v>
      </c>
      <c r="P513">
        <f t="shared" si="29"/>
        <v>30</v>
      </c>
      <c r="Q513" s="6" t="s">
        <v>8310</v>
      </c>
      <c r="R513" s="6" t="s">
        <v>8316</v>
      </c>
      <c r="S513">
        <f t="shared" si="30"/>
        <v>2013</v>
      </c>
      <c r="T513">
        <f t="shared" si="31"/>
        <v>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9">
        <v>42694.575543981475</v>
      </c>
      <c r="J514" s="9">
        <v>42649.533877314818</v>
      </c>
      <c r="K514" t="b">
        <v>0</v>
      </c>
      <c r="L514">
        <v>2</v>
      </c>
      <c r="M514" t="b">
        <v>0</v>
      </c>
      <c r="N514" s="6" t="s">
        <v>8270</v>
      </c>
      <c r="O514" s="5">
        <f t="shared" ref="O514:O577" si="32">E514/D514*100</f>
        <v>0.13749999999999998</v>
      </c>
      <c r="P514">
        <f t="shared" ref="P514:P577" si="33">E514/L514</f>
        <v>5.5</v>
      </c>
      <c r="Q514" s="6" t="s">
        <v>8310</v>
      </c>
      <c r="R514" s="6" t="s">
        <v>8316</v>
      </c>
      <c r="S514">
        <f t="shared" si="30"/>
        <v>2016</v>
      </c>
      <c r="T514">
        <f t="shared" si="31"/>
        <v>10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9">
        <v>42597.083333333336</v>
      </c>
      <c r="J515" s="9">
        <v>42552.445659722223</v>
      </c>
      <c r="K515" t="b">
        <v>0</v>
      </c>
      <c r="L515">
        <v>68</v>
      </c>
      <c r="M515" t="b">
        <v>0</v>
      </c>
      <c r="N515" s="6" t="s">
        <v>8270</v>
      </c>
      <c r="O515" s="5">
        <f t="shared" si="32"/>
        <v>13.923999999999999</v>
      </c>
      <c r="P515">
        <f t="shared" si="33"/>
        <v>102.38235294117646</v>
      </c>
      <c r="Q515" s="6" t="s">
        <v>8310</v>
      </c>
      <c r="R515" s="6" t="s">
        <v>8316</v>
      </c>
      <c r="S515">
        <f t="shared" ref="S515:S578" si="34">YEAR(J515)</f>
        <v>2016</v>
      </c>
      <c r="T515">
        <f t="shared" ref="T515:T578" si="35">MONTH(J515)</f>
        <v>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9">
        <v>41860.405636574069</v>
      </c>
      <c r="J516" s="9">
        <v>41830.405636574069</v>
      </c>
      <c r="K516" t="b">
        <v>0</v>
      </c>
      <c r="L516">
        <v>3</v>
      </c>
      <c r="M516" t="b">
        <v>0</v>
      </c>
      <c r="N516" s="6" t="s">
        <v>8270</v>
      </c>
      <c r="O516" s="5">
        <f t="shared" si="32"/>
        <v>3.3333333333333335</v>
      </c>
      <c r="P516">
        <f t="shared" si="33"/>
        <v>16.666666666666668</v>
      </c>
      <c r="Q516" s="6" t="s">
        <v>8310</v>
      </c>
      <c r="R516" s="6" t="s">
        <v>8316</v>
      </c>
      <c r="S516">
        <f t="shared" si="34"/>
        <v>2014</v>
      </c>
      <c r="T516">
        <f t="shared" si="35"/>
        <v>7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9">
        <v>42367.282418981478</v>
      </c>
      <c r="J517" s="9">
        <v>42327.282418981478</v>
      </c>
      <c r="K517" t="b">
        <v>0</v>
      </c>
      <c r="L517">
        <v>34</v>
      </c>
      <c r="M517" t="b">
        <v>0</v>
      </c>
      <c r="N517" s="6" t="s">
        <v>8270</v>
      </c>
      <c r="O517" s="5">
        <f t="shared" si="32"/>
        <v>25.41340206185567</v>
      </c>
      <c r="P517">
        <f t="shared" si="33"/>
        <v>725.02941176470586</v>
      </c>
      <c r="Q517" s="6" t="s">
        <v>8310</v>
      </c>
      <c r="R517" s="6" t="s">
        <v>8316</v>
      </c>
      <c r="S517">
        <f t="shared" si="34"/>
        <v>2015</v>
      </c>
      <c r="T517">
        <f t="shared" si="35"/>
        <v>11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9">
        <v>42151.570370370369</v>
      </c>
      <c r="J518" s="9">
        <v>42091.570370370369</v>
      </c>
      <c r="K518" t="b">
        <v>0</v>
      </c>
      <c r="L518">
        <v>0</v>
      </c>
      <c r="M518" t="b">
        <v>0</v>
      </c>
      <c r="N518" s="6" t="s">
        <v>8270</v>
      </c>
      <c r="O518" s="5">
        <f t="shared" si="32"/>
        <v>0</v>
      </c>
      <c r="P518" t="e">
        <f t="shared" si="33"/>
        <v>#DIV/0!</v>
      </c>
      <c r="Q518" s="6" t="s">
        <v>8310</v>
      </c>
      <c r="R518" s="6" t="s">
        <v>8316</v>
      </c>
      <c r="S518">
        <f t="shared" si="34"/>
        <v>2015</v>
      </c>
      <c r="T518">
        <f t="shared" si="35"/>
        <v>3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9">
        <v>42768.406956018516</v>
      </c>
      <c r="J519" s="9">
        <v>42738.406956018516</v>
      </c>
      <c r="K519" t="b">
        <v>0</v>
      </c>
      <c r="L519">
        <v>3</v>
      </c>
      <c r="M519" t="b">
        <v>0</v>
      </c>
      <c r="N519" s="6" t="s">
        <v>8270</v>
      </c>
      <c r="O519" s="5">
        <f t="shared" si="32"/>
        <v>1.3666666666666667</v>
      </c>
      <c r="P519">
        <f t="shared" si="33"/>
        <v>68.333333333333329</v>
      </c>
      <c r="Q519" s="6" t="s">
        <v>8310</v>
      </c>
      <c r="R519" s="6" t="s">
        <v>8316</v>
      </c>
      <c r="S519">
        <f t="shared" si="34"/>
        <v>2017</v>
      </c>
      <c r="T519">
        <f t="shared" si="35"/>
        <v>1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9">
        <v>42253.406944444439</v>
      </c>
      <c r="J520" s="9">
        <v>42223.407685185179</v>
      </c>
      <c r="K520" t="b">
        <v>0</v>
      </c>
      <c r="L520">
        <v>0</v>
      </c>
      <c r="M520" t="b">
        <v>0</v>
      </c>
      <c r="N520" s="6" t="s">
        <v>8270</v>
      </c>
      <c r="O520" s="5">
        <f t="shared" si="32"/>
        <v>0</v>
      </c>
      <c r="P520" t="e">
        <f t="shared" si="33"/>
        <v>#DIV/0!</v>
      </c>
      <c r="Q520" s="6" t="s">
        <v>8310</v>
      </c>
      <c r="R520" s="6" t="s">
        <v>8316</v>
      </c>
      <c r="S520">
        <f t="shared" si="34"/>
        <v>2015</v>
      </c>
      <c r="T520">
        <f t="shared" si="35"/>
        <v>8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9">
        <v>41248.183113425926</v>
      </c>
      <c r="J521" s="9">
        <v>41218.183113425926</v>
      </c>
      <c r="K521" t="b">
        <v>0</v>
      </c>
      <c r="L521">
        <v>70</v>
      </c>
      <c r="M521" t="b">
        <v>0</v>
      </c>
      <c r="N521" s="6" t="s">
        <v>8270</v>
      </c>
      <c r="O521" s="5">
        <f t="shared" si="32"/>
        <v>22.881426547787683</v>
      </c>
      <c r="P521">
        <f t="shared" si="33"/>
        <v>39.228571428571428</v>
      </c>
      <c r="Q521" s="6" t="s">
        <v>8310</v>
      </c>
      <c r="R521" s="6" t="s">
        <v>8316</v>
      </c>
      <c r="S521">
        <f t="shared" si="34"/>
        <v>2012</v>
      </c>
      <c r="T521">
        <f t="shared" si="35"/>
        <v>11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9">
        <v>42348.493761574071</v>
      </c>
      <c r="J522" s="9">
        <v>42318.493761574071</v>
      </c>
      <c r="K522" t="b">
        <v>0</v>
      </c>
      <c r="L522">
        <v>34</v>
      </c>
      <c r="M522" t="b">
        <v>1</v>
      </c>
      <c r="N522" s="6" t="s">
        <v>8271</v>
      </c>
      <c r="O522" s="5">
        <f t="shared" si="32"/>
        <v>102.1</v>
      </c>
      <c r="P522">
        <f t="shared" si="33"/>
        <v>150.14705882352942</v>
      </c>
      <c r="Q522" s="6" t="s">
        <v>8317</v>
      </c>
      <c r="R522" s="6" t="s">
        <v>8318</v>
      </c>
      <c r="S522">
        <f t="shared" si="34"/>
        <v>2015</v>
      </c>
      <c r="T522">
        <f t="shared" si="35"/>
        <v>11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9">
        <v>42674.999305555553</v>
      </c>
      <c r="J523" s="9">
        <v>42645.884479166663</v>
      </c>
      <c r="K523" t="b">
        <v>0</v>
      </c>
      <c r="L523">
        <v>56</v>
      </c>
      <c r="M523" t="b">
        <v>1</v>
      </c>
      <c r="N523" s="6" t="s">
        <v>8271</v>
      </c>
      <c r="O523" s="5">
        <f t="shared" si="32"/>
        <v>104.64</v>
      </c>
      <c r="P523">
        <f t="shared" si="33"/>
        <v>93.428571428571431</v>
      </c>
      <c r="Q523" s="6" t="s">
        <v>8317</v>
      </c>
      <c r="R523" s="6" t="s">
        <v>8318</v>
      </c>
      <c r="S523">
        <f t="shared" si="34"/>
        <v>2016</v>
      </c>
      <c r="T523">
        <f t="shared" si="35"/>
        <v>10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9">
        <v>42449.790798611109</v>
      </c>
      <c r="J524" s="9">
        <v>42429.832465277774</v>
      </c>
      <c r="K524" t="b">
        <v>0</v>
      </c>
      <c r="L524">
        <v>31</v>
      </c>
      <c r="M524" t="b">
        <v>1</v>
      </c>
      <c r="N524" s="6" t="s">
        <v>8271</v>
      </c>
      <c r="O524" s="5">
        <f t="shared" si="32"/>
        <v>114.66666666666667</v>
      </c>
      <c r="P524">
        <f t="shared" si="33"/>
        <v>110.96774193548387</v>
      </c>
      <c r="Q524" s="6" t="s">
        <v>8317</v>
      </c>
      <c r="R524" s="6" t="s">
        <v>8318</v>
      </c>
      <c r="S524">
        <f t="shared" si="34"/>
        <v>2016</v>
      </c>
      <c r="T524">
        <f t="shared" si="35"/>
        <v>2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9">
        <v>42267.924490740734</v>
      </c>
      <c r="J525" s="9">
        <v>42237.924490740734</v>
      </c>
      <c r="K525" t="b">
        <v>0</v>
      </c>
      <c r="L525">
        <v>84</v>
      </c>
      <c r="M525" t="b">
        <v>1</v>
      </c>
      <c r="N525" s="6" t="s">
        <v>8271</v>
      </c>
      <c r="O525" s="5">
        <f t="shared" si="32"/>
        <v>120.6</v>
      </c>
      <c r="P525">
        <f t="shared" si="33"/>
        <v>71.785714285714292</v>
      </c>
      <c r="Q525" s="6" t="s">
        <v>8317</v>
      </c>
      <c r="R525" s="6" t="s">
        <v>8318</v>
      </c>
      <c r="S525">
        <f t="shared" si="34"/>
        <v>2015</v>
      </c>
      <c r="T525">
        <f t="shared" si="35"/>
        <v>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9">
        <v>42522.508900462963</v>
      </c>
      <c r="J526" s="9">
        <v>42492.508900462963</v>
      </c>
      <c r="K526" t="b">
        <v>0</v>
      </c>
      <c r="L526">
        <v>130</v>
      </c>
      <c r="M526" t="b">
        <v>1</v>
      </c>
      <c r="N526" s="6" t="s">
        <v>8271</v>
      </c>
      <c r="O526" s="5">
        <f t="shared" si="32"/>
        <v>108.67285714285715</v>
      </c>
      <c r="P526">
        <f t="shared" si="33"/>
        <v>29.258076923076924</v>
      </c>
      <c r="Q526" s="6" t="s">
        <v>8317</v>
      </c>
      <c r="R526" s="6" t="s">
        <v>8318</v>
      </c>
      <c r="S526">
        <f t="shared" si="34"/>
        <v>2016</v>
      </c>
      <c r="T526">
        <f t="shared" si="35"/>
        <v>5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9">
        <v>41895.192604166667</v>
      </c>
      <c r="J527" s="9">
        <v>41850.192604166667</v>
      </c>
      <c r="K527" t="b">
        <v>0</v>
      </c>
      <c r="L527">
        <v>12</v>
      </c>
      <c r="M527" t="b">
        <v>1</v>
      </c>
      <c r="N527" s="6" t="s">
        <v>8271</v>
      </c>
      <c r="O527" s="5">
        <f t="shared" si="32"/>
        <v>100</v>
      </c>
      <c r="P527">
        <f t="shared" si="33"/>
        <v>1000</v>
      </c>
      <c r="Q527" s="6" t="s">
        <v>8317</v>
      </c>
      <c r="R527" s="6" t="s">
        <v>8318</v>
      </c>
      <c r="S527">
        <f t="shared" si="34"/>
        <v>2014</v>
      </c>
      <c r="T527">
        <f t="shared" si="35"/>
        <v>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9">
        <v>42223.499999999993</v>
      </c>
      <c r="J528" s="9">
        <v>42192.383611111109</v>
      </c>
      <c r="K528" t="b">
        <v>0</v>
      </c>
      <c r="L528">
        <v>23</v>
      </c>
      <c r="M528" t="b">
        <v>1</v>
      </c>
      <c r="N528" s="6" t="s">
        <v>8271</v>
      </c>
      <c r="O528" s="5">
        <f t="shared" si="32"/>
        <v>113.99999999999999</v>
      </c>
      <c r="P528">
        <f t="shared" si="33"/>
        <v>74.347826086956516</v>
      </c>
      <c r="Q528" s="6" t="s">
        <v>8317</v>
      </c>
      <c r="R528" s="6" t="s">
        <v>8318</v>
      </c>
      <c r="S528">
        <f t="shared" si="34"/>
        <v>2015</v>
      </c>
      <c r="T528">
        <f t="shared" si="35"/>
        <v>7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9">
        <v>42783.461805555555</v>
      </c>
      <c r="J529" s="9">
        <v>42752.997291666667</v>
      </c>
      <c r="K529" t="b">
        <v>0</v>
      </c>
      <c r="L529">
        <v>158</v>
      </c>
      <c r="M529" t="b">
        <v>1</v>
      </c>
      <c r="N529" s="6" t="s">
        <v>8271</v>
      </c>
      <c r="O529" s="5">
        <f t="shared" si="32"/>
        <v>100.85</v>
      </c>
      <c r="P529">
        <f t="shared" si="33"/>
        <v>63.829113924050631</v>
      </c>
      <c r="Q529" s="6" t="s">
        <v>8317</v>
      </c>
      <c r="R529" s="6" t="s">
        <v>8318</v>
      </c>
      <c r="S529">
        <f t="shared" si="34"/>
        <v>2017</v>
      </c>
      <c r="T529">
        <f t="shared" si="35"/>
        <v>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9">
        <v>42176.680555555555</v>
      </c>
      <c r="J530" s="9">
        <v>42155.71188657407</v>
      </c>
      <c r="K530" t="b">
        <v>0</v>
      </c>
      <c r="L530">
        <v>30</v>
      </c>
      <c r="M530" t="b">
        <v>1</v>
      </c>
      <c r="N530" s="6" t="s">
        <v>8271</v>
      </c>
      <c r="O530" s="5">
        <f t="shared" si="32"/>
        <v>115.65217391304347</v>
      </c>
      <c r="P530">
        <f t="shared" si="33"/>
        <v>44.333333333333336</v>
      </c>
      <c r="Q530" s="6" t="s">
        <v>8317</v>
      </c>
      <c r="R530" s="6" t="s">
        <v>8318</v>
      </c>
      <c r="S530">
        <f t="shared" si="34"/>
        <v>2015</v>
      </c>
      <c r="T530">
        <f t="shared" si="35"/>
        <v>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9">
        <v>42745.999999999993</v>
      </c>
      <c r="J531" s="9">
        <v>42724.822847222218</v>
      </c>
      <c r="K531" t="b">
        <v>0</v>
      </c>
      <c r="L531">
        <v>18</v>
      </c>
      <c r="M531" t="b">
        <v>1</v>
      </c>
      <c r="N531" s="6" t="s">
        <v>8271</v>
      </c>
      <c r="O531" s="5">
        <f t="shared" si="32"/>
        <v>130.41666666666666</v>
      </c>
      <c r="P531">
        <f t="shared" si="33"/>
        <v>86.944444444444443</v>
      </c>
      <c r="Q531" s="6" t="s">
        <v>8317</v>
      </c>
      <c r="R531" s="6" t="s">
        <v>8318</v>
      </c>
      <c r="S531">
        <f t="shared" si="34"/>
        <v>2016</v>
      </c>
      <c r="T531">
        <f t="shared" si="35"/>
        <v>12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9">
        <v>42178.874999999993</v>
      </c>
      <c r="J532" s="9">
        <v>42157.382731481477</v>
      </c>
      <c r="K532" t="b">
        <v>0</v>
      </c>
      <c r="L532">
        <v>29</v>
      </c>
      <c r="M532" t="b">
        <v>1</v>
      </c>
      <c r="N532" s="6" t="s">
        <v>8271</v>
      </c>
      <c r="O532" s="5">
        <f t="shared" si="32"/>
        <v>107.78267254038178</v>
      </c>
      <c r="P532">
        <f t="shared" si="33"/>
        <v>126.55172413793103</v>
      </c>
      <c r="Q532" s="6" t="s">
        <v>8317</v>
      </c>
      <c r="R532" s="6" t="s">
        <v>8318</v>
      </c>
      <c r="S532">
        <f t="shared" si="34"/>
        <v>2015</v>
      </c>
      <c r="T532">
        <f t="shared" si="35"/>
        <v>6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9">
        <v>42721.082638888889</v>
      </c>
      <c r="J533" s="9">
        <v>42675.856817129628</v>
      </c>
      <c r="K533" t="b">
        <v>0</v>
      </c>
      <c r="L533">
        <v>31</v>
      </c>
      <c r="M533" t="b">
        <v>1</v>
      </c>
      <c r="N533" s="6" t="s">
        <v>8271</v>
      </c>
      <c r="O533" s="5">
        <f t="shared" si="32"/>
        <v>100</v>
      </c>
      <c r="P533">
        <f t="shared" si="33"/>
        <v>129.03225806451613</v>
      </c>
      <c r="Q533" s="6" t="s">
        <v>8317</v>
      </c>
      <c r="R533" s="6" t="s">
        <v>8318</v>
      </c>
      <c r="S533">
        <f t="shared" si="34"/>
        <v>2016</v>
      </c>
      <c r="T533">
        <f t="shared" si="35"/>
        <v>11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9">
        <v>42502.798703703702</v>
      </c>
      <c r="J534" s="9">
        <v>42472.798703703702</v>
      </c>
      <c r="K534" t="b">
        <v>0</v>
      </c>
      <c r="L534">
        <v>173</v>
      </c>
      <c r="M534" t="b">
        <v>1</v>
      </c>
      <c r="N534" s="6" t="s">
        <v>8271</v>
      </c>
      <c r="O534" s="5">
        <f t="shared" si="32"/>
        <v>123.25</v>
      </c>
      <c r="P534">
        <f t="shared" si="33"/>
        <v>71.242774566473983</v>
      </c>
      <c r="Q534" s="6" t="s">
        <v>8317</v>
      </c>
      <c r="R534" s="6" t="s">
        <v>8318</v>
      </c>
      <c r="S534">
        <f t="shared" si="34"/>
        <v>2016</v>
      </c>
      <c r="T534">
        <f t="shared" si="35"/>
        <v>4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9">
        <v>42506.226446759254</v>
      </c>
      <c r="J535" s="9">
        <v>42482.226446759254</v>
      </c>
      <c r="K535" t="b">
        <v>0</v>
      </c>
      <c r="L535">
        <v>17</v>
      </c>
      <c r="M535" t="b">
        <v>1</v>
      </c>
      <c r="N535" s="6" t="s">
        <v>8271</v>
      </c>
      <c r="O535" s="5">
        <f t="shared" si="32"/>
        <v>100.2</v>
      </c>
      <c r="P535">
        <f t="shared" si="33"/>
        <v>117.88235294117646</v>
      </c>
      <c r="Q535" s="6" t="s">
        <v>8317</v>
      </c>
      <c r="R535" s="6" t="s">
        <v>8318</v>
      </c>
      <c r="S535">
        <f t="shared" si="34"/>
        <v>2016</v>
      </c>
      <c r="T535">
        <f t="shared" si="35"/>
        <v>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9">
        <v>42309.749999999993</v>
      </c>
      <c r="J536" s="9">
        <v>42270.602662037032</v>
      </c>
      <c r="K536" t="b">
        <v>0</v>
      </c>
      <c r="L536">
        <v>48</v>
      </c>
      <c r="M536" t="b">
        <v>1</v>
      </c>
      <c r="N536" s="6" t="s">
        <v>8271</v>
      </c>
      <c r="O536" s="5">
        <f t="shared" si="32"/>
        <v>104.66666666666666</v>
      </c>
      <c r="P536">
        <f t="shared" si="33"/>
        <v>327.08333333333331</v>
      </c>
      <c r="Q536" s="6" t="s">
        <v>8317</v>
      </c>
      <c r="R536" s="6" t="s">
        <v>8318</v>
      </c>
      <c r="S536">
        <f t="shared" si="34"/>
        <v>2015</v>
      </c>
      <c r="T536">
        <f t="shared" si="35"/>
        <v>9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9">
        <v>42741.336863425917</v>
      </c>
      <c r="J537" s="9">
        <v>42711.336863425917</v>
      </c>
      <c r="K537" t="b">
        <v>0</v>
      </c>
      <c r="L537">
        <v>59</v>
      </c>
      <c r="M537" t="b">
        <v>1</v>
      </c>
      <c r="N537" s="6" t="s">
        <v>8271</v>
      </c>
      <c r="O537" s="5">
        <f t="shared" si="32"/>
        <v>102.49999999999999</v>
      </c>
      <c r="P537">
        <f t="shared" si="33"/>
        <v>34.745762711864408</v>
      </c>
      <c r="Q537" s="6" t="s">
        <v>8317</v>
      </c>
      <c r="R537" s="6" t="s">
        <v>8318</v>
      </c>
      <c r="S537">
        <f t="shared" si="34"/>
        <v>2016</v>
      </c>
      <c r="T537">
        <f t="shared" si="35"/>
        <v>12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9">
        <v>42219.541666666664</v>
      </c>
      <c r="J538" s="9">
        <v>42179.136655092596</v>
      </c>
      <c r="K538" t="b">
        <v>0</v>
      </c>
      <c r="L538">
        <v>39</v>
      </c>
      <c r="M538" t="b">
        <v>1</v>
      </c>
      <c r="N538" s="6" t="s">
        <v>8271</v>
      </c>
      <c r="O538" s="5">
        <f t="shared" si="32"/>
        <v>118.25757575757576</v>
      </c>
      <c r="P538">
        <f t="shared" si="33"/>
        <v>100.06410256410257</v>
      </c>
      <c r="Q538" s="6" t="s">
        <v>8317</v>
      </c>
      <c r="R538" s="6" t="s">
        <v>8318</v>
      </c>
      <c r="S538">
        <f t="shared" si="34"/>
        <v>2015</v>
      </c>
      <c r="T538">
        <f t="shared" si="35"/>
        <v>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9">
        <v>42312.601747685178</v>
      </c>
      <c r="J539" s="9">
        <v>42282.560081018521</v>
      </c>
      <c r="K539" t="b">
        <v>0</v>
      </c>
      <c r="L539">
        <v>59</v>
      </c>
      <c r="M539" t="b">
        <v>1</v>
      </c>
      <c r="N539" s="6" t="s">
        <v>8271</v>
      </c>
      <c r="O539" s="5">
        <f t="shared" si="32"/>
        <v>120.5</v>
      </c>
      <c r="P539">
        <f t="shared" si="33"/>
        <v>40.847457627118644</v>
      </c>
      <c r="Q539" s="6" t="s">
        <v>8317</v>
      </c>
      <c r="R539" s="6" t="s">
        <v>8318</v>
      </c>
      <c r="S539">
        <f t="shared" si="34"/>
        <v>2015</v>
      </c>
      <c r="T539">
        <f t="shared" si="35"/>
        <v>10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9">
        <v>42503.586377314808</v>
      </c>
      <c r="J540" s="9">
        <v>42473.586377314808</v>
      </c>
      <c r="K540" t="b">
        <v>0</v>
      </c>
      <c r="L540">
        <v>60</v>
      </c>
      <c r="M540" t="b">
        <v>1</v>
      </c>
      <c r="N540" s="6" t="s">
        <v>8271</v>
      </c>
      <c r="O540" s="5">
        <f t="shared" si="32"/>
        <v>302.42</v>
      </c>
      <c r="P540">
        <f t="shared" si="33"/>
        <v>252.01666666666668</v>
      </c>
      <c r="Q540" s="6" t="s">
        <v>8317</v>
      </c>
      <c r="R540" s="6" t="s">
        <v>8318</v>
      </c>
      <c r="S540">
        <f t="shared" si="34"/>
        <v>2016</v>
      </c>
      <c r="T540">
        <f t="shared" si="35"/>
        <v>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9">
        <v>42555.841516203705</v>
      </c>
      <c r="J541" s="9">
        <v>42534.841516203705</v>
      </c>
      <c r="K541" t="b">
        <v>0</v>
      </c>
      <c r="L541">
        <v>20</v>
      </c>
      <c r="M541" t="b">
        <v>1</v>
      </c>
      <c r="N541" s="6" t="s">
        <v>8271</v>
      </c>
      <c r="O541" s="5">
        <f t="shared" si="32"/>
        <v>100.64400000000001</v>
      </c>
      <c r="P541">
        <f t="shared" si="33"/>
        <v>25.161000000000001</v>
      </c>
      <c r="Q541" s="6" t="s">
        <v>8317</v>
      </c>
      <c r="R541" s="6" t="s">
        <v>8318</v>
      </c>
      <c r="S541">
        <f t="shared" si="34"/>
        <v>2016</v>
      </c>
      <c r="T541">
        <f t="shared" si="35"/>
        <v>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9">
        <v>42039.608865740738</v>
      </c>
      <c r="J542" s="9">
        <v>42009.608865740738</v>
      </c>
      <c r="K542" t="b">
        <v>0</v>
      </c>
      <c r="L542">
        <v>1</v>
      </c>
      <c r="M542" t="b">
        <v>0</v>
      </c>
      <c r="N542" s="6" t="s">
        <v>8272</v>
      </c>
      <c r="O542" s="5">
        <f t="shared" si="32"/>
        <v>6.6666666666666671E-3</v>
      </c>
      <c r="P542">
        <f t="shared" si="33"/>
        <v>1</v>
      </c>
      <c r="Q542" s="6" t="s">
        <v>8319</v>
      </c>
      <c r="R542" s="6" t="s">
        <v>8320</v>
      </c>
      <c r="S542">
        <f t="shared" si="34"/>
        <v>2015</v>
      </c>
      <c r="T542">
        <f t="shared" si="35"/>
        <v>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9">
        <v>42305.838356481479</v>
      </c>
      <c r="J543" s="9">
        <v>42275.838356481479</v>
      </c>
      <c r="K543" t="b">
        <v>0</v>
      </c>
      <c r="L543">
        <v>1</v>
      </c>
      <c r="M543" t="b">
        <v>0</v>
      </c>
      <c r="N543" s="6" t="s">
        <v>8272</v>
      </c>
      <c r="O543" s="5">
        <f t="shared" si="32"/>
        <v>0.55555555555555558</v>
      </c>
      <c r="P543">
        <f t="shared" si="33"/>
        <v>25</v>
      </c>
      <c r="Q543" s="6" t="s">
        <v>8319</v>
      </c>
      <c r="R543" s="6" t="s">
        <v>8320</v>
      </c>
      <c r="S543">
        <f t="shared" si="34"/>
        <v>2015</v>
      </c>
      <c r="T543">
        <f t="shared" si="35"/>
        <v>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9">
        <v>42493.487453703703</v>
      </c>
      <c r="J544" s="9">
        <v>42433.529120370367</v>
      </c>
      <c r="K544" t="b">
        <v>0</v>
      </c>
      <c r="L544">
        <v>1</v>
      </c>
      <c r="M544" t="b">
        <v>0</v>
      </c>
      <c r="N544" s="6" t="s">
        <v>8272</v>
      </c>
      <c r="O544" s="5">
        <f t="shared" si="32"/>
        <v>3.9999999999999996E-4</v>
      </c>
      <c r="P544">
        <f t="shared" si="33"/>
        <v>1</v>
      </c>
      <c r="Q544" s="6" t="s">
        <v>8319</v>
      </c>
      <c r="R544" s="6" t="s">
        <v>8320</v>
      </c>
      <c r="S544">
        <f t="shared" si="34"/>
        <v>2016</v>
      </c>
      <c r="T544">
        <f t="shared" si="35"/>
        <v>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9">
        <v>41943.88381944444</v>
      </c>
      <c r="J545" s="9">
        <v>41913.88381944444</v>
      </c>
      <c r="K545" t="b">
        <v>0</v>
      </c>
      <c r="L545">
        <v>2</v>
      </c>
      <c r="M545" t="b">
        <v>0</v>
      </c>
      <c r="N545" s="6" t="s">
        <v>8272</v>
      </c>
      <c r="O545" s="5">
        <f t="shared" si="32"/>
        <v>0.31818181818181818</v>
      </c>
      <c r="P545">
        <f t="shared" si="33"/>
        <v>35</v>
      </c>
      <c r="Q545" s="6" t="s">
        <v>8319</v>
      </c>
      <c r="R545" s="6" t="s">
        <v>8320</v>
      </c>
      <c r="S545">
        <f t="shared" si="34"/>
        <v>2014</v>
      </c>
      <c r="T545">
        <f t="shared" si="35"/>
        <v>10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9">
        <v>42555.448611111111</v>
      </c>
      <c r="J546" s="9">
        <v>42525.448611111111</v>
      </c>
      <c r="K546" t="b">
        <v>0</v>
      </c>
      <c r="L546">
        <v>2</v>
      </c>
      <c r="M546" t="b">
        <v>0</v>
      </c>
      <c r="N546" s="6" t="s">
        <v>8272</v>
      </c>
      <c r="O546" s="5">
        <f t="shared" si="32"/>
        <v>1.2</v>
      </c>
      <c r="P546">
        <f t="shared" si="33"/>
        <v>3</v>
      </c>
      <c r="Q546" s="6" t="s">
        <v>8319</v>
      </c>
      <c r="R546" s="6" t="s">
        <v>8320</v>
      </c>
      <c r="S546">
        <f t="shared" si="34"/>
        <v>2016</v>
      </c>
      <c r="T546">
        <f t="shared" si="35"/>
        <v>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9">
        <v>42323.425798611112</v>
      </c>
      <c r="J547" s="9">
        <v>42283.38413194444</v>
      </c>
      <c r="K547" t="b">
        <v>0</v>
      </c>
      <c r="L547">
        <v>34</v>
      </c>
      <c r="M547" t="b">
        <v>0</v>
      </c>
      <c r="N547" s="6" t="s">
        <v>8272</v>
      </c>
      <c r="O547" s="5">
        <f t="shared" si="32"/>
        <v>27.383999999999997</v>
      </c>
      <c r="P547">
        <f t="shared" si="33"/>
        <v>402.70588235294116</v>
      </c>
      <c r="Q547" s="6" t="s">
        <v>8319</v>
      </c>
      <c r="R547" s="6" t="s">
        <v>8320</v>
      </c>
      <c r="S547">
        <f t="shared" si="34"/>
        <v>2015</v>
      </c>
      <c r="T547">
        <f t="shared" si="35"/>
        <v>10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9">
        <v>42294.459664351853</v>
      </c>
      <c r="J548" s="9">
        <v>42249.459664351853</v>
      </c>
      <c r="K548" t="b">
        <v>0</v>
      </c>
      <c r="L548">
        <v>2</v>
      </c>
      <c r="M548" t="b">
        <v>0</v>
      </c>
      <c r="N548" s="6" t="s">
        <v>8272</v>
      </c>
      <c r="O548" s="5">
        <f t="shared" si="32"/>
        <v>8.666666666666667E-2</v>
      </c>
      <c r="P548">
        <f t="shared" si="33"/>
        <v>26</v>
      </c>
      <c r="Q548" s="6" t="s">
        <v>8319</v>
      </c>
      <c r="R548" s="6" t="s">
        <v>8320</v>
      </c>
      <c r="S548">
        <f t="shared" si="34"/>
        <v>2015</v>
      </c>
      <c r="T548">
        <f t="shared" si="35"/>
        <v>9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9">
        <v>42410.488009259258</v>
      </c>
      <c r="J549" s="9">
        <v>42380.488009259258</v>
      </c>
      <c r="K549" t="b">
        <v>0</v>
      </c>
      <c r="L549">
        <v>0</v>
      </c>
      <c r="M549" t="b">
        <v>0</v>
      </c>
      <c r="N549" s="6" t="s">
        <v>8272</v>
      </c>
      <c r="O549" s="5">
        <f t="shared" si="32"/>
        <v>0</v>
      </c>
      <c r="P549" t="e">
        <f t="shared" si="33"/>
        <v>#DIV/0!</v>
      </c>
      <c r="Q549" s="6" t="s">
        <v>8319</v>
      </c>
      <c r="R549" s="6" t="s">
        <v>8320</v>
      </c>
      <c r="S549">
        <f t="shared" si="34"/>
        <v>2016</v>
      </c>
      <c r="T549">
        <f t="shared" si="35"/>
        <v>1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9">
        <v>42306.695</v>
      </c>
      <c r="J550" s="9">
        <v>42276.695</v>
      </c>
      <c r="K550" t="b">
        <v>0</v>
      </c>
      <c r="L550">
        <v>1</v>
      </c>
      <c r="M550" t="b">
        <v>0</v>
      </c>
      <c r="N550" s="6" t="s">
        <v>8272</v>
      </c>
      <c r="O550" s="5">
        <f t="shared" si="32"/>
        <v>0.09</v>
      </c>
      <c r="P550">
        <f t="shared" si="33"/>
        <v>9</v>
      </c>
      <c r="Q550" s="6" t="s">
        <v>8319</v>
      </c>
      <c r="R550" s="6" t="s">
        <v>8320</v>
      </c>
      <c r="S550">
        <f t="shared" si="34"/>
        <v>2015</v>
      </c>
      <c r="T550">
        <f t="shared" si="35"/>
        <v>9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9">
        <v>42193.428495370368</v>
      </c>
      <c r="J551" s="9">
        <v>42163.428495370368</v>
      </c>
      <c r="K551" t="b">
        <v>0</v>
      </c>
      <c r="L551">
        <v>8</v>
      </c>
      <c r="M551" t="b">
        <v>0</v>
      </c>
      <c r="N551" s="6" t="s">
        <v>8272</v>
      </c>
      <c r="O551" s="5">
        <f t="shared" si="32"/>
        <v>2.7199999999999998</v>
      </c>
      <c r="P551">
        <f t="shared" si="33"/>
        <v>8.5</v>
      </c>
      <c r="Q551" s="6" t="s">
        <v>8319</v>
      </c>
      <c r="R551" s="6" t="s">
        <v>8320</v>
      </c>
      <c r="S551">
        <f t="shared" si="34"/>
        <v>2015</v>
      </c>
      <c r="T551">
        <f t="shared" si="35"/>
        <v>6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9">
        <v>42765.999999999993</v>
      </c>
      <c r="J552" s="9">
        <v>42753.47042824074</v>
      </c>
      <c r="K552" t="b">
        <v>0</v>
      </c>
      <c r="L552">
        <v>4</v>
      </c>
      <c r="M552" t="b">
        <v>0</v>
      </c>
      <c r="N552" s="6" t="s">
        <v>8272</v>
      </c>
      <c r="O552" s="5">
        <f t="shared" si="32"/>
        <v>0.70000000000000007</v>
      </c>
      <c r="P552">
        <f t="shared" si="33"/>
        <v>8.75</v>
      </c>
      <c r="Q552" s="6" t="s">
        <v>8319</v>
      </c>
      <c r="R552" s="6" t="s">
        <v>8320</v>
      </c>
      <c r="S552">
        <f t="shared" si="34"/>
        <v>2017</v>
      </c>
      <c r="T552">
        <f t="shared" si="35"/>
        <v>1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9">
        <v>42217.536805555552</v>
      </c>
      <c r="J553" s="9">
        <v>42173.067407407405</v>
      </c>
      <c r="K553" t="b">
        <v>0</v>
      </c>
      <c r="L553">
        <v>28</v>
      </c>
      <c r="M553" t="b">
        <v>0</v>
      </c>
      <c r="N553" s="6" t="s">
        <v>8272</v>
      </c>
      <c r="O553" s="5">
        <f t="shared" si="32"/>
        <v>5.0413333333333332</v>
      </c>
      <c r="P553">
        <f t="shared" si="33"/>
        <v>135.03571428571428</v>
      </c>
      <c r="Q553" s="6" t="s">
        <v>8319</v>
      </c>
      <c r="R553" s="6" t="s">
        <v>8320</v>
      </c>
      <c r="S553">
        <f t="shared" si="34"/>
        <v>2015</v>
      </c>
      <c r="T553">
        <f t="shared" si="35"/>
        <v>6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9">
        <v>42378.408518518518</v>
      </c>
      <c r="J554" s="9">
        <v>42318.408518518518</v>
      </c>
      <c r="K554" t="b">
        <v>0</v>
      </c>
      <c r="L554">
        <v>0</v>
      </c>
      <c r="M554" t="b">
        <v>0</v>
      </c>
      <c r="N554" s="6" t="s">
        <v>8272</v>
      </c>
      <c r="O554" s="5">
        <f t="shared" si="32"/>
        <v>0</v>
      </c>
      <c r="P554" t="e">
        <f t="shared" si="33"/>
        <v>#DIV/0!</v>
      </c>
      <c r="Q554" s="6" t="s">
        <v>8319</v>
      </c>
      <c r="R554" s="6" t="s">
        <v>8320</v>
      </c>
      <c r="S554">
        <f t="shared" si="34"/>
        <v>2015</v>
      </c>
      <c r="T554">
        <f t="shared" si="35"/>
        <v>11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9">
        <v>41957.553136574068</v>
      </c>
      <c r="J555" s="9">
        <v>41927.511469907404</v>
      </c>
      <c r="K555" t="b">
        <v>0</v>
      </c>
      <c r="L555">
        <v>6</v>
      </c>
      <c r="M555" t="b">
        <v>0</v>
      </c>
      <c r="N555" s="6" t="s">
        <v>8272</v>
      </c>
      <c r="O555" s="5">
        <f t="shared" si="32"/>
        <v>0.49199999999999999</v>
      </c>
      <c r="P555">
        <f t="shared" si="33"/>
        <v>20.5</v>
      </c>
      <c r="Q555" s="6" t="s">
        <v>8319</v>
      </c>
      <c r="R555" s="6" t="s">
        <v>8320</v>
      </c>
      <c r="S555">
        <f t="shared" si="34"/>
        <v>2014</v>
      </c>
      <c r="T555">
        <f t="shared" si="35"/>
        <v>10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9">
        <v>41931.476527777777</v>
      </c>
      <c r="J556" s="9">
        <v>41901.476527777777</v>
      </c>
      <c r="K556" t="b">
        <v>0</v>
      </c>
      <c r="L556">
        <v>22</v>
      </c>
      <c r="M556" t="b">
        <v>0</v>
      </c>
      <c r="N556" s="6" t="s">
        <v>8272</v>
      </c>
      <c r="O556" s="5">
        <f t="shared" si="32"/>
        <v>36.589147286821706</v>
      </c>
      <c r="P556">
        <f t="shared" si="33"/>
        <v>64.36363636363636</v>
      </c>
      <c r="Q556" s="6" t="s">
        <v>8319</v>
      </c>
      <c r="R556" s="6" t="s">
        <v>8320</v>
      </c>
      <c r="S556">
        <f t="shared" si="34"/>
        <v>2014</v>
      </c>
      <c r="T556">
        <f t="shared" si="35"/>
        <v>9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9">
        <v>42533.145173611112</v>
      </c>
      <c r="J557" s="9">
        <v>42503.145173611112</v>
      </c>
      <c r="K557" t="b">
        <v>0</v>
      </c>
      <c r="L557">
        <v>0</v>
      </c>
      <c r="M557" t="b">
        <v>0</v>
      </c>
      <c r="N557" s="6" t="s">
        <v>8272</v>
      </c>
      <c r="O557" s="5">
        <f t="shared" si="32"/>
        <v>0</v>
      </c>
      <c r="P557" t="e">
        <f t="shared" si="33"/>
        <v>#DIV/0!</v>
      </c>
      <c r="Q557" s="6" t="s">
        <v>8319</v>
      </c>
      <c r="R557" s="6" t="s">
        <v>8320</v>
      </c>
      <c r="S557">
        <f t="shared" si="34"/>
        <v>2016</v>
      </c>
      <c r="T557">
        <f t="shared" si="35"/>
        <v>5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9">
        <v>42375.651817129627</v>
      </c>
      <c r="J558" s="9">
        <v>42345.651817129627</v>
      </c>
      <c r="K558" t="b">
        <v>0</v>
      </c>
      <c r="L558">
        <v>1</v>
      </c>
      <c r="M558" t="b">
        <v>0</v>
      </c>
      <c r="N558" s="6" t="s">
        <v>8272</v>
      </c>
      <c r="O558" s="5">
        <f t="shared" si="32"/>
        <v>2.5</v>
      </c>
      <c r="P558">
        <f t="shared" si="33"/>
        <v>200</v>
      </c>
      <c r="Q558" s="6" t="s">
        <v>8319</v>
      </c>
      <c r="R558" s="6" t="s">
        <v>8320</v>
      </c>
      <c r="S558">
        <f t="shared" si="34"/>
        <v>2015</v>
      </c>
      <c r="T558">
        <f t="shared" si="35"/>
        <v>12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9">
        <v>42706.775497685179</v>
      </c>
      <c r="J559" s="9">
        <v>42676.733831018515</v>
      </c>
      <c r="K559" t="b">
        <v>0</v>
      </c>
      <c r="L559">
        <v>20</v>
      </c>
      <c r="M559" t="b">
        <v>0</v>
      </c>
      <c r="N559" s="6" t="s">
        <v>8272</v>
      </c>
      <c r="O559" s="5">
        <f t="shared" si="32"/>
        <v>0.91066666666666674</v>
      </c>
      <c r="P559">
        <f t="shared" si="33"/>
        <v>68.3</v>
      </c>
      <c r="Q559" s="6" t="s">
        <v>8319</v>
      </c>
      <c r="R559" s="6" t="s">
        <v>8320</v>
      </c>
      <c r="S559">
        <f t="shared" si="34"/>
        <v>2016</v>
      </c>
      <c r="T559">
        <f t="shared" si="35"/>
        <v>11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9">
        <v>42087.633159722223</v>
      </c>
      <c r="J560" s="9">
        <v>42057.674826388888</v>
      </c>
      <c r="K560" t="b">
        <v>0</v>
      </c>
      <c r="L560">
        <v>0</v>
      </c>
      <c r="M560" t="b">
        <v>0</v>
      </c>
      <c r="N560" s="6" t="s">
        <v>8272</v>
      </c>
      <c r="O560" s="5">
        <f t="shared" si="32"/>
        <v>0</v>
      </c>
      <c r="P560" t="e">
        <f t="shared" si="33"/>
        <v>#DIV/0!</v>
      </c>
      <c r="Q560" s="6" t="s">
        <v>8319</v>
      </c>
      <c r="R560" s="6" t="s">
        <v>8320</v>
      </c>
      <c r="S560">
        <f t="shared" si="34"/>
        <v>2015</v>
      </c>
      <c r="T560">
        <f t="shared" si="35"/>
        <v>2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9">
        <v>42351.074768518512</v>
      </c>
      <c r="J561" s="9">
        <v>42321.074768518512</v>
      </c>
      <c r="K561" t="b">
        <v>0</v>
      </c>
      <c r="L561">
        <v>1</v>
      </c>
      <c r="M561" t="b">
        <v>0</v>
      </c>
      <c r="N561" s="6" t="s">
        <v>8272</v>
      </c>
      <c r="O561" s="5">
        <f t="shared" si="32"/>
        <v>2.0833333333333336E-2</v>
      </c>
      <c r="P561">
        <f t="shared" si="33"/>
        <v>50</v>
      </c>
      <c r="Q561" s="6" t="s">
        <v>8319</v>
      </c>
      <c r="R561" s="6" t="s">
        <v>8320</v>
      </c>
      <c r="S561">
        <f t="shared" si="34"/>
        <v>2015</v>
      </c>
      <c r="T561">
        <f t="shared" si="35"/>
        <v>11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9">
        <v>41990.563020833331</v>
      </c>
      <c r="J562" s="9">
        <v>41960.563020833331</v>
      </c>
      <c r="K562" t="b">
        <v>0</v>
      </c>
      <c r="L562">
        <v>3</v>
      </c>
      <c r="M562" t="b">
        <v>0</v>
      </c>
      <c r="N562" s="6" t="s">
        <v>8272</v>
      </c>
      <c r="O562" s="5">
        <f t="shared" si="32"/>
        <v>1.2E-2</v>
      </c>
      <c r="P562">
        <f t="shared" si="33"/>
        <v>4</v>
      </c>
      <c r="Q562" s="6" t="s">
        <v>8319</v>
      </c>
      <c r="R562" s="6" t="s">
        <v>8320</v>
      </c>
      <c r="S562">
        <f t="shared" si="34"/>
        <v>2014</v>
      </c>
      <c r="T562">
        <f t="shared" si="35"/>
        <v>11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9">
        <v>42303.450381944444</v>
      </c>
      <c r="J563" s="9">
        <v>42268.450381944444</v>
      </c>
      <c r="K563" t="b">
        <v>0</v>
      </c>
      <c r="L563">
        <v>2</v>
      </c>
      <c r="M563" t="b">
        <v>0</v>
      </c>
      <c r="N563" s="6" t="s">
        <v>8272</v>
      </c>
      <c r="O563" s="5">
        <f t="shared" si="32"/>
        <v>0.36666666666666664</v>
      </c>
      <c r="P563">
        <f t="shared" si="33"/>
        <v>27.5</v>
      </c>
      <c r="Q563" s="6" t="s">
        <v>8319</v>
      </c>
      <c r="R563" s="6" t="s">
        <v>8320</v>
      </c>
      <c r="S563">
        <f t="shared" si="34"/>
        <v>2015</v>
      </c>
      <c r="T563">
        <f t="shared" si="35"/>
        <v>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9">
        <v>42722.18072916667</v>
      </c>
      <c r="J564" s="9">
        <v>42692.18072916667</v>
      </c>
      <c r="K564" t="b">
        <v>0</v>
      </c>
      <c r="L564">
        <v>0</v>
      </c>
      <c r="M564" t="b">
        <v>0</v>
      </c>
      <c r="N564" s="6" t="s">
        <v>8272</v>
      </c>
      <c r="O564" s="5">
        <f t="shared" si="32"/>
        <v>0</v>
      </c>
      <c r="P564" t="e">
        <f t="shared" si="33"/>
        <v>#DIV/0!</v>
      </c>
      <c r="Q564" s="6" t="s">
        <v>8319</v>
      </c>
      <c r="R564" s="6" t="s">
        <v>8320</v>
      </c>
      <c r="S564">
        <f t="shared" si="34"/>
        <v>2016</v>
      </c>
      <c r="T564">
        <f t="shared" si="35"/>
        <v>11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9">
        <v>42051.861655092587</v>
      </c>
      <c r="J565" s="9">
        <v>42021.861655092587</v>
      </c>
      <c r="K565" t="b">
        <v>0</v>
      </c>
      <c r="L565">
        <v>2</v>
      </c>
      <c r="M565" t="b">
        <v>0</v>
      </c>
      <c r="N565" s="6" t="s">
        <v>8272</v>
      </c>
      <c r="O565" s="5">
        <f t="shared" si="32"/>
        <v>9.0666666666666659E-2</v>
      </c>
      <c r="P565">
        <f t="shared" si="33"/>
        <v>34</v>
      </c>
      <c r="Q565" s="6" t="s">
        <v>8319</v>
      </c>
      <c r="R565" s="6" t="s">
        <v>8320</v>
      </c>
      <c r="S565">
        <f t="shared" si="34"/>
        <v>2015</v>
      </c>
      <c r="T565">
        <f t="shared" si="35"/>
        <v>1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9">
        <v>42441.734664351847</v>
      </c>
      <c r="J566" s="9">
        <v>42411.734664351847</v>
      </c>
      <c r="K566" t="b">
        <v>0</v>
      </c>
      <c r="L566">
        <v>1</v>
      </c>
      <c r="M566" t="b">
        <v>0</v>
      </c>
      <c r="N566" s="6" t="s">
        <v>8272</v>
      </c>
      <c r="O566" s="5">
        <f t="shared" si="32"/>
        <v>5.5555555555555558E-3</v>
      </c>
      <c r="P566">
        <f t="shared" si="33"/>
        <v>1</v>
      </c>
      <c r="Q566" s="6" t="s">
        <v>8319</v>
      </c>
      <c r="R566" s="6" t="s">
        <v>8320</v>
      </c>
      <c r="S566">
        <f t="shared" si="34"/>
        <v>2016</v>
      </c>
      <c r="T566">
        <f t="shared" si="35"/>
        <v>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9">
        <v>42195.576956018522</v>
      </c>
      <c r="J567" s="9">
        <v>42165.576956018522</v>
      </c>
      <c r="K567" t="b">
        <v>0</v>
      </c>
      <c r="L567">
        <v>0</v>
      </c>
      <c r="M567" t="b">
        <v>0</v>
      </c>
      <c r="N567" s="6" t="s">
        <v>8272</v>
      </c>
      <c r="O567" s="5">
        <f t="shared" si="32"/>
        <v>0</v>
      </c>
      <c r="P567" t="e">
        <f t="shared" si="33"/>
        <v>#DIV/0!</v>
      </c>
      <c r="Q567" s="6" t="s">
        <v>8319</v>
      </c>
      <c r="R567" s="6" t="s">
        <v>8320</v>
      </c>
      <c r="S567">
        <f t="shared" si="34"/>
        <v>2015</v>
      </c>
      <c r="T567">
        <f t="shared" si="35"/>
        <v>6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9">
        <v>42565.476076388884</v>
      </c>
      <c r="J568" s="9">
        <v>42535.476076388884</v>
      </c>
      <c r="K568" t="b">
        <v>0</v>
      </c>
      <c r="L568">
        <v>1</v>
      </c>
      <c r="M568" t="b">
        <v>0</v>
      </c>
      <c r="N568" s="6" t="s">
        <v>8272</v>
      </c>
      <c r="O568" s="5">
        <f t="shared" si="32"/>
        <v>0.02</v>
      </c>
      <c r="P568">
        <f t="shared" si="33"/>
        <v>1</v>
      </c>
      <c r="Q568" s="6" t="s">
        <v>8319</v>
      </c>
      <c r="R568" s="6" t="s">
        <v>8320</v>
      </c>
      <c r="S568">
        <f t="shared" si="34"/>
        <v>2016</v>
      </c>
      <c r="T568">
        <f t="shared" si="35"/>
        <v>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9">
        <v>42005.634189814817</v>
      </c>
      <c r="J569" s="9">
        <v>41975.634189814817</v>
      </c>
      <c r="K569" t="b">
        <v>0</v>
      </c>
      <c r="L569">
        <v>0</v>
      </c>
      <c r="M569" t="b">
        <v>0</v>
      </c>
      <c r="N569" s="6" t="s">
        <v>8272</v>
      </c>
      <c r="O569" s="5">
        <f t="shared" si="32"/>
        <v>0</v>
      </c>
      <c r="P569" t="e">
        <f t="shared" si="33"/>
        <v>#DIV/0!</v>
      </c>
      <c r="Q569" s="6" t="s">
        <v>8319</v>
      </c>
      <c r="R569" s="6" t="s">
        <v>8320</v>
      </c>
      <c r="S569">
        <f t="shared" si="34"/>
        <v>2014</v>
      </c>
      <c r="T569">
        <f t="shared" si="35"/>
        <v>12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9">
        <v>42385.249999999993</v>
      </c>
      <c r="J570" s="9">
        <v>42348.713229166664</v>
      </c>
      <c r="K570" t="b">
        <v>0</v>
      </c>
      <c r="L570">
        <v>5</v>
      </c>
      <c r="M570" t="b">
        <v>0</v>
      </c>
      <c r="N570" s="6" t="s">
        <v>8272</v>
      </c>
      <c r="O570" s="5">
        <f t="shared" si="32"/>
        <v>1</v>
      </c>
      <c r="P570">
        <f t="shared" si="33"/>
        <v>49</v>
      </c>
      <c r="Q570" s="6" t="s">
        <v>8319</v>
      </c>
      <c r="R570" s="6" t="s">
        <v>8320</v>
      </c>
      <c r="S570">
        <f t="shared" si="34"/>
        <v>2015</v>
      </c>
      <c r="T570">
        <f t="shared" si="35"/>
        <v>12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9">
        <v>42370.639027777775</v>
      </c>
      <c r="J571" s="9">
        <v>42340.639027777775</v>
      </c>
      <c r="K571" t="b">
        <v>0</v>
      </c>
      <c r="L571">
        <v>1</v>
      </c>
      <c r="M571" t="b">
        <v>0</v>
      </c>
      <c r="N571" s="6" t="s">
        <v>8272</v>
      </c>
      <c r="O571" s="5">
        <f t="shared" si="32"/>
        <v>0.8</v>
      </c>
      <c r="P571">
        <f t="shared" si="33"/>
        <v>20</v>
      </c>
      <c r="Q571" s="6" t="s">
        <v>8319</v>
      </c>
      <c r="R571" s="6" t="s">
        <v>8320</v>
      </c>
      <c r="S571">
        <f t="shared" si="34"/>
        <v>2015</v>
      </c>
      <c r="T571">
        <f t="shared" si="35"/>
        <v>12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9">
        <v>42418.589918981481</v>
      </c>
      <c r="J572" s="9">
        <v>42388.589918981481</v>
      </c>
      <c r="K572" t="b">
        <v>0</v>
      </c>
      <c r="L572">
        <v>1</v>
      </c>
      <c r="M572" t="b">
        <v>0</v>
      </c>
      <c r="N572" s="6" t="s">
        <v>8272</v>
      </c>
      <c r="O572" s="5">
        <f t="shared" si="32"/>
        <v>0.16705882352941176</v>
      </c>
      <c r="P572">
        <f t="shared" si="33"/>
        <v>142</v>
      </c>
      <c r="Q572" s="6" t="s">
        <v>8319</v>
      </c>
      <c r="R572" s="6" t="s">
        <v>8320</v>
      </c>
      <c r="S572">
        <f t="shared" si="34"/>
        <v>2016</v>
      </c>
      <c r="T572">
        <f t="shared" si="35"/>
        <v>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9">
        <v>42211.957638888889</v>
      </c>
      <c r="J573" s="9">
        <v>42192.607905092591</v>
      </c>
      <c r="K573" t="b">
        <v>0</v>
      </c>
      <c r="L573">
        <v>2</v>
      </c>
      <c r="M573" t="b">
        <v>0</v>
      </c>
      <c r="N573" s="6" t="s">
        <v>8272</v>
      </c>
      <c r="O573" s="5">
        <f t="shared" si="32"/>
        <v>0.42399999999999999</v>
      </c>
      <c r="P573">
        <f t="shared" si="33"/>
        <v>53</v>
      </c>
      <c r="Q573" s="6" t="s">
        <v>8319</v>
      </c>
      <c r="R573" s="6" t="s">
        <v>8320</v>
      </c>
      <c r="S573">
        <f t="shared" si="34"/>
        <v>2015</v>
      </c>
      <c r="T573">
        <f t="shared" si="35"/>
        <v>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9">
        <v>42312.549629629626</v>
      </c>
      <c r="J574" s="9">
        <v>42282.507962962954</v>
      </c>
      <c r="K574" t="b">
        <v>0</v>
      </c>
      <c r="L574">
        <v>0</v>
      </c>
      <c r="M574" t="b">
        <v>0</v>
      </c>
      <c r="N574" s="6" t="s">
        <v>8272</v>
      </c>
      <c r="O574" s="5">
        <f t="shared" si="32"/>
        <v>0</v>
      </c>
      <c r="P574" t="e">
        <f t="shared" si="33"/>
        <v>#DIV/0!</v>
      </c>
      <c r="Q574" s="6" t="s">
        <v>8319</v>
      </c>
      <c r="R574" s="6" t="s">
        <v>8320</v>
      </c>
      <c r="S574">
        <f t="shared" si="34"/>
        <v>2015</v>
      </c>
      <c r="T574">
        <f t="shared" si="35"/>
        <v>10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9">
        <v>42021.841666666667</v>
      </c>
      <c r="J575" s="9">
        <v>41962.841793981475</v>
      </c>
      <c r="K575" t="b">
        <v>0</v>
      </c>
      <c r="L575">
        <v>9</v>
      </c>
      <c r="M575" t="b">
        <v>0</v>
      </c>
      <c r="N575" s="6" t="s">
        <v>8272</v>
      </c>
      <c r="O575" s="5">
        <f t="shared" si="32"/>
        <v>0.38925389253892539</v>
      </c>
      <c r="P575">
        <f t="shared" si="33"/>
        <v>38.444444444444443</v>
      </c>
      <c r="Q575" s="6" t="s">
        <v>8319</v>
      </c>
      <c r="R575" s="6" t="s">
        <v>8320</v>
      </c>
      <c r="S575">
        <f t="shared" si="34"/>
        <v>2014</v>
      </c>
      <c r="T575">
        <f t="shared" si="35"/>
        <v>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9">
        <v>42662.235034722216</v>
      </c>
      <c r="J576" s="9">
        <v>42632.235034722216</v>
      </c>
      <c r="K576" t="b">
        <v>0</v>
      </c>
      <c r="L576">
        <v>4</v>
      </c>
      <c r="M576" t="b">
        <v>0</v>
      </c>
      <c r="N576" s="6" t="s">
        <v>8272</v>
      </c>
      <c r="O576" s="5">
        <f t="shared" si="32"/>
        <v>0.7155635062611807</v>
      </c>
      <c r="P576">
        <f t="shared" si="33"/>
        <v>20</v>
      </c>
      <c r="Q576" s="6" t="s">
        <v>8319</v>
      </c>
      <c r="R576" s="6" t="s">
        <v>8320</v>
      </c>
      <c r="S576">
        <f t="shared" si="34"/>
        <v>2016</v>
      </c>
      <c r="T576">
        <f t="shared" si="35"/>
        <v>9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9">
        <v>42168.484293981477</v>
      </c>
      <c r="J577" s="9">
        <v>42138.484293981477</v>
      </c>
      <c r="K577" t="b">
        <v>0</v>
      </c>
      <c r="L577">
        <v>4</v>
      </c>
      <c r="M577" t="b">
        <v>0</v>
      </c>
      <c r="N577" s="6" t="s">
        <v>8272</v>
      </c>
      <c r="O577" s="5">
        <f t="shared" si="32"/>
        <v>0.43166666666666664</v>
      </c>
      <c r="P577">
        <f t="shared" si="33"/>
        <v>64.75</v>
      </c>
      <c r="Q577" s="6" t="s">
        <v>8319</v>
      </c>
      <c r="R577" s="6" t="s">
        <v>8320</v>
      </c>
      <c r="S577">
        <f t="shared" si="34"/>
        <v>2015</v>
      </c>
      <c r="T577">
        <f t="shared" si="35"/>
        <v>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9">
        <v>42091.221666666665</v>
      </c>
      <c r="J578" s="9">
        <v>42031.263333333329</v>
      </c>
      <c r="K578" t="b">
        <v>0</v>
      </c>
      <c r="L578">
        <v>1</v>
      </c>
      <c r="M578" t="b">
        <v>0</v>
      </c>
      <c r="N578" s="6" t="s">
        <v>8272</v>
      </c>
      <c r="O578" s="5">
        <f t="shared" ref="O578:O641" si="36">E578/D578*100</f>
        <v>1.25E-3</v>
      </c>
      <c r="P578">
        <f t="shared" ref="P578:P641" si="37">E578/L578</f>
        <v>1</v>
      </c>
      <c r="Q578" s="6" t="s">
        <v>8319</v>
      </c>
      <c r="R578" s="6" t="s">
        <v>8320</v>
      </c>
      <c r="S578">
        <f t="shared" si="34"/>
        <v>2015</v>
      </c>
      <c r="T578">
        <f t="shared" si="35"/>
        <v>1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9">
        <v>42510.380810185183</v>
      </c>
      <c r="J579" s="9">
        <v>42450.380810185183</v>
      </c>
      <c r="K579" t="b">
        <v>0</v>
      </c>
      <c r="L579">
        <v>1</v>
      </c>
      <c r="M579" t="b">
        <v>0</v>
      </c>
      <c r="N579" s="6" t="s">
        <v>8272</v>
      </c>
      <c r="O579" s="5">
        <f t="shared" si="36"/>
        <v>0.2</v>
      </c>
      <c r="P579">
        <f t="shared" si="37"/>
        <v>10</v>
      </c>
      <c r="Q579" s="6" t="s">
        <v>8319</v>
      </c>
      <c r="R579" s="6" t="s">
        <v>8320</v>
      </c>
      <c r="S579">
        <f t="shared" ref="S579:S642" si="38">YEAR(J579)</f>
        <v>2016</v>
      </c>
      <c r="T579">
        <f t="shared" ref="T579:T642" si="39">MONTH(J579)</f>
        <v>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9">
        <v>42254.370289351849</v>
      </c>
      <c r="J580" s="9">
        <v>42230.370289351849</v>
      </c>
      <c r="K580" t="b">
        <v>0</v>
      </c>
      <c r="L580">
        <v>7</v>
      </c>
      <c r="M580" t="b">
        <v>0</v>
      </c>
      <c r="N580" s="6" t="s">
        <v>8272</v>
      </c>
      <c r="O580" s="5">
        <f t="shared" si="36"/>
        <v>1.12E-2</v>
      </c>
      <c r="P580">
        <f t="shared" si="37"/>
        <v>2</v>
      </c>
      <c r="Q580" s="6" t="s">
        <v>8319</v>
      </c>
      <c r="R580" s="6" t="s">
        <v>8320</v>
      </c>
      <c r="S580">
        <f t="shared" si="38"/>
        <v>2015</v>
      </c>
      <c r="T580">
        <f t="shared" si="39"/>
        <v>8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9">
        <v>41998.643784722219</v>
      </c>
      <c r="J581" s="9">
        <v>41968.643784722219</v>
      </c>
      <c r="K581" t="b">
        <v>0</v>
      </c>
      <c r="L581">
        <v>5</v>
      </c>
      <c r="M581" t="b">
        <v>0</v>
      </c>
      <c r="N581" s="6" t="s">
        <v>8272</v>
      </c>
      <c r="O581" s="5">
        <f t="shared" si="36"/>
        <v>1.4583333333333333</v>
      </c>
      <c r="P581">
        <f t="shared" si="37"/>
        <v>35</v>
      </c>
      <c r="Q581" s="6" t="s">
        <v>8319</v>
      </c>
      <c r="R581" s="6" t="s">
        <v>8320</v>
      </c>
      <c r="S581">
        <f t="shared" si="38"/>
        <v>2014</v>
      </c>
      <c r="T581">
        <f t="shared" si="39"/>
        <v>11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9">
        <v>42635.699849537035</v>
      </c>
      <c r="J582" s="9">
        <v>42605.699849537035</v>
      </c>
      <c r="K582" t="b">
        <v>0</v>
      </c>
      <c r="L582">
        <v>1</v>
      </c>
      <c r="M582" t="b">
        <v>0</v>
      </c>
      <c r="N582" s="6" t="s">
        <v>8272</v>
      </c>
      <c r="O582" s="5">
        <f t="shared" si="36"/>
        <v>3.3333333333333333E-2</v>
      </c>
      <c r="P582">
        <f t="shared" si="37"/>
        <v>1</v>
      </c>
      <c r="Q582" s="6" t="s">
        <v>8319</v>
      </c>
      <c r="R582" s="6" t="s">
        <v>8320</v>
      </c>
      <c r="S582">
        <f t="shared" si="38"/>
        <v>2016</v>
      </c>
      <c r="T582">
        <f t="shared" si="39"/>
        <v>8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9">
        <v>42217.804444444446</v>
      </c>
      <c r="J583" s="9">
        <v>42187.804444444446</v>
      </c>
      <c r="K583" t="b">
        <v>0</v>
      </c>
      <c r="L583">
        <v>0</v>
      </c>
      <c r="M583" t="b">
        <v>0</v>
      </c>
      <c r="N583" s="6" t="s">
        <v>8272</v>
      </c>
      <c r="O583" s="5">
        <f t="shared" si="36"/>
        <v>0</v>
      </c>
      <c r="P583" t="e">
        <f t="shared" si="37"/>
        <v>#DIV/0!</v>
      </c>
      <c r="Q583" s="6" t="s">
        <v>8319</v>
      </c>
      <c r="R583" s="6" t="s">
        <v>8320</v>
      </c>
      <c r="S583">
        <f t="shared" si="38"/>
        <v>2015</v>
      </c>
      <c r="T583">
        <f t="shared" si="39"/>
        <v>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9">
        <v>42078.541666666664</v>
      </c>
      <c r="J584" s="9">
        <v>42055.531469907401</v>
      </c>
      <c r="K584" t="b">
        <v>0</v>
      </c>
      <c r="L584">
        <v>0</v>
      </c>
      <c r="M584" t="b">
        <v>0</v>
      </c>
      <c r="N584" s="6" t="s">
        <v>8272</v>
      </c>
      <c r="O584" s="5">
        <f t="shared" si="36"/>
        <v>0</v>
      </c>
      <c r="P584" t="e">
        <f t="shared" si="37"/>
        <v>#DIV/0!</v>
      </c>
      <c r="Q584" s="6" t="s">
        <v>8319</v>
      </c>
      <c r="R584" s="6" t="s">
        <v>8320</v>
      </c>
      <c r="S584">
        <f t="shared" si="38"/>
        <v>2015</v>
      </c>
      <c r="T584">
        <f t="shared" si="39"/>
        <v>2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9">
        <v>42082.688506944447</v>
      </c>
      <c r="J585" s="9">
        <v>42052.730173611104</v>
      </c>
      <c r="K585" t="b">
        <v>0</v>
      </c>
      <c r="L585">
        <v>1</v>
      </c>
      <c r="M585" t="b">
        <v>0</v>
      </c>
      <c r="N585" s="6" t="s">
        <v>8272</v>
      </c>
      <c r="O585" s="5">
        <f t="shared" si="36"/>
        <v>1.1111111111111112E-2</v>
      </c>
      <c r="P585">
        <f t="shared" si="37"/>
        <v>1</v>
      </c>
      <c r="Q585" s="6" t="s">
        <v>8319</v>
      </c>
      <c r="R585" s="6" t="s">
        <v>8320</v>
      </c>
      <c r="S585">
        <f t="shared" si="38"/>
        <v>2015</v>
      </c>
      <c r="T585">
        <f t="shared" si="39"/>
        <v>2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9">
        <v>42079.466620370367</v>
      </c>
      <c r="J586" s="9">
        <v>42049.508287037032</v>
      </c>
      <c r="K586" t="b">
        <v>0</v>
      </c>
      <c r="L586">
        <v>2</v>
      </c>
      <c r="M586" t="b">
        <v>0</v>
      </c>
      <c r="N586" s="6" t="s">
        <v>8272</v>
      </c>
      <c r="O586" s="5">
        <f t="shared" si="36"/>
        <v>1</v>
      </c>
      <c r="P586">
        <f t="shared" si="37"/>
        <v>5</v>
      </c>
      <c r="Q586" s="6" t="s">
        <v>8319</v>
      </c>
      <c r="R586" s="6" t="s">
        <v>8320</v>
      </c>
      <c r="S586">
        <f t="shared" si="38"/>
        <v>2015</v>
      </c>
      <c r="T586">
        <f t="shared" si="39"/>
        <v>2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9">
        <v>42338.791666666664</v>
      </c>
      <c r="J587" s="9">
        <v>42283.182604166665</v>
      </c>
      <c r="K587" t="b">
        <v>0</v>
      </c>
      <c r="L587">
        <v>0</v>
      </c>
      <c r="M587" t="b">
        <v>0</v>
      </c>
      <c r="N587" s="6" t="s">
        <v>8272</v>
      </c>
      <c r="O587" s="5">
        <f t="shared" si="36"/>
        <v>0</v>
      </c>
      <c r="P587" t="e">
        <f t="shared" si="37"/>
        <v>#DIV/0!</v>
      </c>
      <c r="Q587" s="6" t="s">
        <v>8319</v>
      </c>
      <c r="R587" s="6" t="s">
        <v>8320</v>
      </c>
      <c r="S587">
        <f t="shared" si="38"/>
        <v>2015</v>
      </c>
      <c r="T587">
        <f t="shared" si="39"/>
        <v>10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9">
        <v>42050.645914351851</v>
      </c>
      <c r="J588" s="9">
        <v>42020.645914351851</v>
      </c>
      <c r="K588" t="b">
        <v>0</v>
      </c>
      <c r="L588">
        <v>4</v>
      </c>
      <c r="M588" t="b">
        <v>0</v>
      </c>
      <c r="N588" s="6" t="s">
        <v>8272</v>
      </c>
      <c r="O588" s="5">
        <f t="shared" si="36"/>
        <v>0.55999999999999994</v>
      </c>
      <c r="P588">
        <f t="shared" si="37"/>
        <v>14</v>
      </c>
      <c r="Q588" s="6" t="s">
        <v>8319</v>
      </c>
      <c r="R588" s="6" t="s">
        <v>8320</v>
      </c>
      <c r="S588">
        <f t="shared" si="38"/>
        <v>2015</v>
      </c>
      <c r="T588">
        <f t="shared" si="39"/>
        <v>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9">
        <v>42110.548993055556</v>
      </c>
      <c r="J589" s="9">
        <v>42080.548993055556</v>
      </c>
      <c r="K589" t="b">
        <v>0</v>
      </c>
      <c r="L589">
        <v>7</v>
      </c>
      <c r="M589" t="b">
        <v>0</v>
      </c>
      <c r="N589" s="6" t="s">
        <v>8272</v>
      </c>
      <c r="O589" s="5">
        <f t="shared" si="36"/>
        <v>9.0833333333333339</v>
      </c>
      <c r="P589">
        <f t="shared" si="37"/>
        <v>389.28571428571428</v>
      </c>
      <c r="Q589" s="6" t="s">
        <v>8319</v>
      </c>
      <c r="R589" s="6" t="s">
        <v>8320</v>
      </c>
      <c r="S589">
        <f t="shared" si="38"/>
        <v>2015</v>
      </c>
      <c r="T589">
        <f t="shared" si="39"/>
        <v>3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9">
        <v>42691.602847222217</v>
      </c>
      <c r="J590" s="9">
        <v>42631.56118055556</v>
      </c>
      <c r="K590" t="b">
        <v>0</v>
      </c>
      <c r="L590">
        <v>2</v>
      </c>
      <c r="M590" t="b">
        <v>0</v>
      </c>
      <c r="N590" s="6" t="s">
        <v>8272</v>
      </c>
      <c r="O590" s="5">
        <f t="shared" si="36"/>
        <v>3.3444444444444441</v>
      </c>
      <c r="P590">
        <f t="shared" si="37"/>
        <v>150.5</v>
      </c>
      <c r="Q590" s="6" t="s">
        <v>8319</v>
      </c>
      <c r="R590" s="6" t="s">
        <v>8320</v>
      </c>
      <c r="S590">
        <f t="shared" si="38"/>
        <v>2016</v>
      </c>
      <c r="T590">
        <f t="shared" si="39"/>
        <v>9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9">
        <v>42193.406238425923</v>
      </c>
      <c r="J591" s="9">
        <v>42178.406238425923</v>
      </c>
      <c r="K591" t="b">
        <v>0</v>
      </c>
      <c r="L591">
        <v>1</v>
      </c>
      <c r="M591" t="b">
        <v>0</v>
      </c>
      <c r="N591" s="6" t="s">
        <v>8272</v>
      </c>
      <c r="O591" s="5">
        <f t="shared" si="36"/>
        <v>1.3333333333333334E-2</v>
      </c>
      <c r="P591">
        <f t="shared" si="37"/>
        <v>1</v>
      </c>
      <c r="Q591" s="6" t="s">
        <v>8319</v>
      </c>
      <c r="R591" s="6" t="s">
        <v>8320</v>
      </c>
      <c r="S591">
        <f t="shared" si="38"/>
        <v>2015</v>
      </c>
      <c r="T591">
        <f t="shared" si="39"/>
        <v>6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9">
        <v>42408.334027777775</v>
      </c>
      <c r="J592" s="9">
        <v>42377.34642361111</v>
      </c>
      <c r="K592" t="b">
        <v>0</v>
      </c>
      <c r="L592">
        <v>9</v>
      </c>
      <c r="M592" t="b">
        <v>0</v>
      </c>
      <c r="N592" s="6" t="s">
        <v>8272</v>
      </c>
      <c r="O592" s="5">
        <f t="shared" si="36"/>
        <v>4.46</v>
      </c>
      <c r="P592">
        <f t="shared" si="37"/>
        <v>24.777777777777779</v>
      </c>
      <c r="Q592" s="6" t="s">
        <v>8319</v>
      </c>
      <c r="R592" s="6" t="s">
        <v>8320</v>
      </c>
      <c r="S592">
        <f t="shared" si="38"/>
        <v>2016</v>
      </c>
      <c r="T592">
        <f t="shared" si="39"/>
        <v>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9">
        <v>42207.334837962961</v>
      </c>
      <c r="J593" s="9">
        <v>42177.334837962961</v>
      </c>
      <c r="K593" t="b">
        <v>0</v>
      </c>
      <c r="L593">
        <v>2</v>
      </c>
      <c r="M593" t="b">
        <v>0</v>
      </c>
      <c r="N593" s="6" t="s">
        <v>8272</v>
      </c>
      <c r="O593" s="5">
        <f t="shared" si="36"/>
        <v>6.0999999999999999E-2</v>
      </c>
      <c r="P593">
        <f t="shared" si="37"/>
        <v>30.5</v>
      </c>
      <c r="Q593" s="6" t="s">
        <v>8319</v>
      </c>
      <c r="R593" s="6" t="s">
        <v>8320</v>
      </c>
      <c r="S593">
        <f t="shared" si="38"/>
        <v>2015</v>
      </c>
      <c r="T593">
        <f t="shared" si="39"/>
        <v>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9">
        <v>41976.023842592585</v>
      </c>
      <c r="J594" s="9">
        <v>41946.023842592593</v>
      </c>
      <c r="K594" t="b">
        <v>0</v>
      </c>
      <c r="L594">
        <v>1</v>
      </c>
      <c r="M594" t="b">
        <v>0</v>
      </c>
      <c r="N594" s="6" t="s">
        <v>8272</v>
      </c>
      <c r="O594" s="5">
        <f t="shared" si="36"/>
        <v>3.3333333333333335</v>
      </c>
      <c r="P594">
        <f t="shared" si="37"/>
        <v>250</v>
      </c>
      <c r="Q594" s="6" t="s">
        <v>8319</v>
      </c>
      <c r="R594" s="6" t="s">
        <v>8320</v>
      </c>
      <c r="S594">
        <f t="shared" si="38"/>
        <v>2014</v>
      </c>
      <c r="T594">
        <f t="shared" si="39"/>
        <v>11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9">
        <v>42100.427604166667</v>
      </c>
      <c r="J595" s="9">
        <v>42070.469270833331</v>
      </c>
      <c r="K595" t="b">
        <v>0</v>
      </c>
      <c r="L595">
        <v>7</v>
      </c>
      <c r="M595" t="b">
        <v>0</v>
      </c>
      <c r="N595" s="6" t="s">
        <v>8272</v>
      </c>
      <c r="O595" s="5">
        <f t="shared" si="36"/>
        <v>23</v>
      </c>
      <c r="P595">
        <f t="shared" si="37"/>
        <v>16.428571428571427</v>
      </c>
      <c r="Q595" s="6" t="s">
        <v>8319</v>
      </c>
      <c r="R595" s="6" t="s">
        <v>8320</v>
      </c>
      <c r="S595">
        <f t="shared" si="38"/>
        <v>2015</v>
      </c>
      <c r="T595">
        <f t="shared" si="39"/>
        <v>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9">
        <v>42476.571828703702</v>
      </c>
      <c r="J596" s="9">
        <v>42446.571828703702</v>
      </c>
      <c r="K596" t="b">
        <v>0</v>
      </c>
      <c r="L596">
        <v>2</v>
      </c>
      <c r="M596" t="b">
        <v>0</v>
      </c>
      <c r="N596" s="6" t="s">
        <v>8272</v>
      </c>
      <c r="O596" s="5">
        <f t="shared" si="36"/>
        <v>0.104</v>
      </c>
      <c r="P596">
        <f t="shared" si="37"/>
        <v>13</v>
      </c>
      <c r="Q596" s="6" t="s">
        <v>8319</v>
      </c>
      <c r="R596" s="6" t="s">
        <v>8320</v>
      </c>
      <c r="S596">
        <f t="shared" si="38"/>
        <v>2016</v>
      </c>
      <c r="T596">
        <f t="shared" si="39"/>
        <v>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9">
        <v>42127.861550925918</v>
      </c>
      <c r="J597" s="9">
        <v>42082.861550925918</v>
      </c>
      <c r="K597" t="b">
        <v>0</v>
      </c>
      <c r="L597">
        <v>8</v>
      </c>
      <c r="M597" t="b">
        <v>0</v>
      </c>
      <c r="N597" s="6" t="s">
        <v>8272</v>
      </c>
      <c r="O597" s="5">
        <f t="shared" si="36"/>
        <v>0.42599999999999999</v>
      </c>
      <c r="P597">
        <f t="shared" si="37"/>
        <v>53.25</v>
      </c>
      <c r="Q597" s="6" t="s">
        <v>8319</v>
      </c>
      <c r="R597" s="6" t="s">
        <v>8320</v>
      </c>
      <c r="S597">
        <f t="shared" si="38"/>
        <v>2015</v>
      </c>
      <c r="T597">
        <f t="shared" si="39"/>
        <v>3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9">
        <v>42676.688564814809</v>
      </c>
      <c r="J598" s="9">
        <v>42646.688564814809</v>
      </c>
      <c r="K598" t="b">
        <v>0</v>
      </c>
      <c r="L598">
        <v>2</v>
      </c>
      <c r="M598" t="b">
        <v>0</v>
      </c>
      <c r="N598" s="6" t="s">
        <v>8272</v>
      </c>
      <c r="O598" s="5">
        <f t="shared" si="36"/>
        <v>0.03</v>
      </c>
      <c r="P598">
        <f t="shared" si="37"/>
        <v>3</v>
      </c>
      <c r="Q598" s="6" t="s">
        <v>8319</v>
      </c>
      <c r="R598" s="6" t="s">
        <v>8320</v>
      </c>
      <c r="S598">
        <f t="shared" si="38"/>
        <v>2016</v>
      </c>
      <c r="T598">
        <f t="shared" si="39"/>
        <v>10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9">
        <v>42582.458333333336</v>
      </c>
      <c r="J599" s="9">
        <v>42545.496932870366</v>
      </c>
      <c r="K599" t="b">
        <v>0</v>
      </c>
      <c r="L599">
        <v>2</v>
      </c>
      <c r="M599" t="b">
        <v>0</v>
      </c>
      <c r="N599" s="6" t="s">
        <v>8272</v>
      </c>
      <c r="O599" s="5">
        <f t="shared" si="36"/>
        <v>0.26666666666666666</v>
      </c>
      <c r="P599">
        <f t="shared" si="37"/>
        <v>10</v>
      </c>
      <c r="Q599" s="6" t="s">
        <v>8319</v>
      </c>
      <c r="R599" s="6" t="s">
        <v>8320</v>
      </c>
      <c r="S599">
        <f t="shared" si="38"/>
        <v>2016</v>
      </c>
      <c r="T599">
        <f t="shared" si="39"/>
        <v>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9">
        <v>41977.793761574074</v>
      </c>
      <c r="J600" s="9">
        <v>41947.793761574074</v>
      </c>
      <c r="K600" t="b">
        <v>0</v>
      </c>
      <c r="L600">
        <v>7</v>
      </c>
      <c r="M600" t="b">
        <v>0</v>
      </c>
      <c r="N600" s="6" t="s">
        <v>8272</v>
      </c>
      <c r="O600" s="5">
        <f t="shared" si="36"/>
        <v>34</v>
      </c>
      <c r="P600">
        <f t="shared" si="37"/>
        <v>121.42857142857143</v>
      </c>
      <c r="Q600" s="6" t="s">
        <v>8319</v>
      </c>
      <c r="R600" s="6" t="s">
        <v>8320</v>
      </c>
      <c r="S600">
        <f t="shared" si="38"/>
        <v>2014</v>
      </c>
      <c r="T600">
        <f t="shared" si="39"/>
        <v>11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9">
        <v>42071.427777777775</v>
      </c>
      <c r="J601" s="9">
        <v>42047.604189814818</v>
      </c>
      <c r="K601" t="b">
        <v>0</v>
      </c>
      <c r="L601">
        <v>2</v>
      </c>
      <c r="M601" t="b">
        <v>0</v>
      </c>
      <c r="N601" s="6" t="s">
        <v>8272</v>
      </c>
      <c r="O601" s="5">
        <f t="shared" si="36"/>
        <v>6.2E-2</v>
      </c>
      <c r="P601">
        <f t="shared" si="37"/>
        <v>15.5</v>
      </c>
      <c r="Q601" s="6" t="s">
        <v>8319</v>
      </c>
      <c r="R601" s="6" t="s">
        <v>8320</v>
      </c>
      <c r="S601">
        <f t="shared" si="38"/>
        <v>2015</v>
      </c>
      <c r="T601">
        <f t="shared" si="39"/>
        <v>2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9">
        <v>42133.589837962958</v>
      </c>
      <c r="J602" s="9">
        <v>42073.589837962958</v>
      </c>
      <c r="K602" t="b">
        <v>0</v>
      </c>
      <c r="L602">
        <v>1</v>
      </c>
      <c r="M602" t="b">
        <v>0</v>
      </c>
      <c r="N602" s="6" t="s">
        <v>8272</v>
      </c>
      <c r="O602" s="5">
        <f t="shared" si="36"/>
        <v>2</v>
      </c>
      <c r="P602">
        <f t="shared" si="37"/>
        <v>100</v>
      </c>
      <c r="Q602" s="6" t="s">
        <v>8319</v>
      </c>
      <c r="R602" s="6" t="s">
        <v>8320</v>
      </c>
      <c r="S602">
        <f t="shared" si="38"/>
        <v>2015</v>
      </c>
      <c r="T602">
        <f t="shared" si="39"/>
        <v>3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9">
        <v>41999.64975694444</v>
      </c>
      <c r="J603" s="9">
        <v>41969.64975694444</v>
      </c>
      <c r="K603" t="b">
        <v>0</v>
      </c>
      <c r="L603">
        <v>6</v>
      </c>
      <c r="M603" t="b">
        <v>0</v>
      </c>
      <c r="N603" s="6" t="s">
        <v>8272</v>
      </c>
      <c r="O603" s="5">
        <f t="shared" si="36"/>
        <v>1.4000000000000001</v>
      </c>
      <c r="P603">
        <f t="shared" si="37"/>
        <v>23.333333333333332</v>
      </c>
      <c r="Q603" s="6" t="s">
        <v>8319</v>
      </c>
      <c r="R603" s="6" t="s">
        <v>8320</v>
      </c>
      <c r="S603">
        <f t="shared" si="38"/>
        <v>2014</v>
      </c>
      <c r="T603">
        <f t="shared" si="39"/>
        <v>11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9">
        <v>42173.585821759254</v>
      </c>
      <c r="J604" s="9">
        <v>42143.585821759254</v>
      </c>
      <c r="K604" t="b">
        <v>0</v>
      </c>
      <c r="L604">
        <v>0</v>
      </c>
      <c r="M604" t="b">
        <v>0</v>
      </c>
      <c r="N604" s="6" t="s">
        <v>8272</v>
      </c>
      <c r="O604" s="5">
        <f t="shared" si="36"/>
        <v>0</v>
      </c>
      <c r="P604" t="e">
        <f t="shared" si="37"/>
        <v>#DIV/0!</v>
      </c>
      <c r="Q604" s="6" t="s">
        <v>8319</v>
      </c>
      <c r="R604" s="6" t="s">
        <v>8320</v>
      </c>
      <c r="S604">
        <f t="shared" si="38"/>
        <v>2015</v>
      </c>
      <c r="T604">
        <f t="shared" si="39"/>
        <v>5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9">
        <v>41865.430821759255</v>
      </c>
      <c r="J605" s="9">
        <v>41835.430821759255</v>
      </c>
      <c r="K605" t="b">
        <v>0</v>
      </c>
      <c r="L605">
        <v>13</v>
      </c>
      <c r="M605" t="b">
        <v>0</v>
      </c>
      <c r="N605" s="6" t="s">
        <v>8272</v>
      </c>
      <c r="O605" s="5">
        <f t="shared" si="36"/>
        <v>3.9334666666666664</v>
      </c>
      <c r="P605">
        <f t="shared" si="37"/>
        <v>45.386153846153846</v>
      </c>
      <c r="Q605" s="6" t="s">
        <v>8319</v>
      </c>
      <c r="R605" s="6" t="s">
        <v>8320</v>
      </c>
      <c r="S605">
        <f t="shared" si="38"/>
        <v>2014</v>
      </c>
      <c r="T605">
        <f t="shared" si="39"/>
        <v>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9">
        <v>41878.827037037037</v>
      </c>
      <c r="J606" s="9">
        <v>41848.827037037037</v>
      </c>
      <c r="K606" t="b">
        <v>0</v>
      </c>
      <c r="L606">
        <v>0</v>
      </c>
      <c r="M606" t="b">
        <v>0</v>
      </c>
      <c r="N606" s="6" t="s">
        <v>8272</v>
      </c>
      <c r="O606" s="5">
        <f t="shared" si="36"/>
        <v>0</v>
      </c>
      <c r="P606" t="e">
        <f t="shared" si="37"/>
        <v>#DIV/0!</v>
      </c>
      <c r="Q606" s="6" t="s">
        <v>8319</v>
      </c>
      <c r="R606" s="6" t="s">
        <v>8320</v>
      </c>
      <c r="S606">
        <f t="shared" si="38"/>
        <v>2014</v>
      </c>
      <c r="T606">
        <f t="shared" si="39"/>
        <v>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9">
        <v>42239.14939814814</v>
      </c>
      <c r="J607" s="9">
        <v>42194.14939814814</v>
      </c>
      <c r="K607" t="b">
        <v>0</v>
      </c>
      <c r="L607">
        <v>8</v>
      </c>
      <c r="M607" t="b">
        <v>0</v>
      </c>
      <c r="N607" s="6" t="s">
        <v>8272</v>
      </c>
      <c r="O607" s="5">
        <f t="shared" si="36"/>
        <v>2.62</v>
      </c>
      <c r="P607">
        <f t="shared" si="37"/>
        <v>16.375</v>
      </c>
      <c r="Q607" s="6" t="s">
        <v>8319</v>
      </c>
      <c r="R607" s="6" t="s">
        <v>8320</v>
      </c>
      <c r="S607">
        <f t="shared" si="38"/>
        <v>2015</v>
      </c>
      <c r="T607">
        <f t="shared" si="39"/>
        <v>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9">
        <v>42148.416666666664</v>
      </c>
      <c r="J608" s="9">
        <v>42102.442233796297</v>
      </c>
      <c r="K608" t="b">
        <v>0</v>
      </c>
      <c r="L608">
        <v>1</v>
      </c>
      <c r="M608" t="b">
        <v>0</v>
      </c>
      <c r="N608" s="6" t="s">
        <v>8272</v>
      </c>
      <c r="O608" s="5">
        <f t="shared" si="36"/>
        <v>0.2</v>
      </c>
      <c r="P608">
        <f t="shared" si="37"/>
        <v>10</v>
      </c>
      <c r="Q608" s="6" t="s">
        <v>8319</v>
      </c>
      <c r="R608" s="6" t="s">
        <v>8320</v>
      </c>
      <c r="S608">
        <f t="shared" si="38"/>
        <v>2015</v>
      </c>
      <c r="T608">
        <f t="shared" si="39"/>
        <v>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9">
        <v>42330.65898148148</v>
      </c>
      <c r="J609" s="9">
        <v>42300.617314814815</v>
      </c>
      <c r="K609" t="b">
        <v>0</v>
      </c>
      <c r="L609">
        <v>0</v>
      </c>
      <c r="M609" t="b">
        <v>0</v>
      </c>
      <c r="N609" s="6" t="s">
        <v>8272</v>
      </c>
      <c r="O609" s="5">
        <f t="shared" si="36"/>
        <v>0</v>
      </c>
      <c r="P609" t="e">
        <f t="shared" si="37"/>
        <v>#DIV/0!</v>
      </c>
      <c r="Q609" s="6" t="s">
        <v>8319</v>
      </c>
      <c r="R609" s="6" t="s">
        <v>8320</v>
      </c>
      <c r="S609">
        <f t="shared" si="38"/>
        <v>2015</v>
      </c>
      <c r="T609">
        <f t="shared" si="39"/>
        <v>10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9">
        <v>42170.712731481479</v>
      </c>
      <c r="J610" s="9">
        <v>42140.712731481479</v>
      </c>
      <c r="K610" t="b">
        <v>0</v>
      </c>
      <c r="L610">
        <v>5</v>
      </c>
      <c r="M610" t="b">
        <v>0</v>
      </c>
      <c r="N610" s="6" t="s">
        <v>8272</v>
      </c>
      <c r="O610" s="5">
        <f t="shared" si="36"/>
        <v>0.97400000000000009</v>
      </c>
      <c r="P610">
        <f t="shared" si="37"/>
        <v>292.2</v>
      </c>
      <c r="Q610" s="6" t="s">
        <v>8319</v>
      </c>
      <c r="R610" s="6" t="s">
        <v>8320</v>
      </c>
      <c r="S610">
        <f t="shared" si="38"/>
        <v>2015</v>
      </c>
      <c r="T610">
        <f t="shared" si="39"/>
        <v>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9">
        <v>42336.867407407401</v>
      </c>
      <c r="J611" s="9">
        <v>42306.825740740744</v>
      </c>
      <c r="K611" t="b">
        <v>0</v>
      </c>
      <c r="L611">
        <v>1</v>
      </c>
      <c r="M611" t="b">
        <v>0</v>
      </c>
      <c r="N611" s="6" t="s">
        <v>8272</v>
      </c>
      <c r="O611" s="5">
        <f t="shared" si="36"/>
        <v>0.64102564102564097</v>
      </c>
      <c r="P611">
        <f t="shared" si="37"/>
        <v>5</v>
      </c>
      <c r="Q611" s="6" t="s">
        <v>8319</v>
      </c>
      <c r="R611" s="6" t="s">
        <v>8320</v>
      </c>
      <c r="S611">
        <f t="shared" si="38"/>
        <v>2015</v>
      </c>
      <c r="T611">
        <f t="shared" si="39"/>
        <v>10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9">
        <v>42116.622523148144</v>
      </c>
      <c r="J612" s="9">
        <v>42086.622523148144</v>
      </c>
      <c r="K612" t="b">
        <v>0</v>
      </c>
      <c r="L612">
        <v>0</v>
      </c>
      <c r="M612" t="b">
        <v>0</v>
      </c>
      <c r="N612" s="6" t="s">
        <v>8272</v>
      </c>
      <c r="O612" s="5">
        <f t="shared" si="36"/>
        <v>0</v>
      </c>
      <c r="P612" t="e">
        <f t="shared" si="37"/>
        <v>#DIV/0!</v>
      </c>
      <c r="Q612" s="6" t="s">
        <v>8319</v>
      </c>
      <c r="R612" s="6" t="s">
        <v>8320</v>
      </c>
      <c r="S612">
        <f t="shared" si="38"/>
        <v>2015</v>
      </c>
      <c r="T612">
        <f t="shared" si="39"/>
        <v>3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9">
        <v>42388.352280092593</v>
      </c>
      <c r="J613" s="9">
        <v>42328.352280092593</v>
      </c>
      <c r="K613" t="b">
        <v>0</v>
      </c>
      <c r="L613">
        <v>0</v>
      </c>
      <c r="M613" t="b">
        <v>0</v>
      </c>
      <c r="N613" s="6" t="s">
        <v>8272</v>
      </c>
      <c r="O613" s="5">
        <f t="shared" si="36"/>
        <v>0</v>
      </c>
      <c r="P613" t="e">
        <f t="shared" si="37"/>
        <v>#DIV/0!</v>
      </c>
      <c r="Q613" s="6" t="s">
        <v>8319</v>
      </c>
      <c r="R613" s="6" t="s">
        <v>8320</v>
      </c>
      <c r="S613">
        <f t="shared" si="38"/>
        <v>2015</v>
      </c>
      <c r="T613">
        <f t="shared" si="39"/>
        <v>11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9">
        <v>42614.823449074065</v>
      </c>
      <c r="J614" s="9">
        <v>42584.823449074065</v>
      </c>
      <c r="K614" t="b">
        <v>0</v>
      </c>
      <c r="L614">
        <v>0</v>
      </c>
      <c r="M614" t="b">
        <v>0</v>
      </c>
      <c r="N614" s="6" t="s">
        <v>8272</v>
      </c>
      <c r="O614" s="5">
        <f t="shared" si="36"/>
        <v>0</v>
      </c>
      <c r="P614" t="e">
        <f t="shared" si="37"/>
        <v>#DIV/0!</v>
      </c>
      <c r="Q614" s="6" t="s">
        <v>8319</v>
      </c>
      <c r="R614" s="6" t="s">
        <v>8320</v>
      </c>
      <c r="S614">
        <f t="shared" si="38"/>
        <v>2016</v>
      </c>
      <c r="T614">
        <f t="shared" si="39"/>
        <v>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9">
        <v>42277.999305555553</v>
      </c>
      <c r="J615" s="9">
        <v>42247.288425925923</v>
      </c>
      <c r="K615" t="b">
        <v>0</v>
      </c>
      <c r="L615">
        <v>121</v>
      </c>
      <c r="M615" t="b">
        <v>0</v>
      </c>
      <c r="N615" s="6" t="s">
        <v>8272</v>
      </c>
      <c r="O615" s="5">
        <f t="shared" si="36"/>
        <v>21.363333333333333</v>
      </c>
      <c r="P615">
        <f t="shared" si="37"/>
        <v>105.93388429752066</v>
      </c>
      <c r="Q615" s="6" t="s">
        <v>8319</v>
      </c>
      <c r="R615" s="6" t="s">
        <v>8320</v>
      </c>
      <c r="S615">
        <f t="shared" si="38"/>
        <v>2015</v>
      </c>
      <c r="T615">
        <f t="shared" si="39"/>
        <v>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9">
        <v>42544.853472222218</v>
      </c>
      <c r="J616" s="9">
        <v>42514.853472222218</v>
      </c>
      <c r="K616" t="b">
        <v>0</v>
      </c>
      <c r="L616">
        <v>0</v>
      </c>
      <c r="M616" t="b">
        <v>0</v>
      </c>
      <c r="N616" s="6" t="s">
        <v>8272</v>
      </c>
      <c r="O616" s="5">
        <f t="shared" si="36"/>
        <v>0</v>
      </c>
      <c r="P616" t="e">
        <f t="shared" si="37"/>
        <v>#DIV/0!</v>
      </c>
      <c r="Q616" s="6" t="s">
        <v>8319</v>
      </c>
      <c r="R616" s="6" t="s">
        <v>8320</v>
      </c>
      <c r="S616">
        <f t="shared" si="38"/>
        <v>2016</v>
      </c>
      <c r="T616">
        <f t="shared" si="39"/>
        <v>5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9">
        <v>42271.913877314808</v>
      </c>
      <c r="J617" s="9">
        <v>42241.913877314808</v>
      </c>
      <c r="K617" t="b">
        <v>0</v>
      </c>
      <c r="L617">
        <v>0</v>
      </c>
      <c r="M617" t="b">
        <v>0</v>
      </c>
      <c r="N617" s="6" t="s">
        <v>8272</v>
      </c>
      <c r="O617" s="5">
        <f t="shared" si="36"/>
        <v>0</v>
      </c>
      <c r="P617" t="e">
        <f t="shared" si="37"/>
        <v>#DIV/0!</v>
      </c>
      <c r="Q617" s="6" t="s">
        <v>8319</v>
      </c>
      <c r="R617" s="6" t="s">
        <v>8320</v>
      </c>
      <c r="S617">
        <f t="shared" si="38"/>
        <v>2015</v>
      </c>
      <c r="T617">
        <f t="shared" si="39"/>
        <v>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9">
        <v>42791.167905092596</v>
      </c>
      <c r="J618" s="9">
        <v>42761.167905092596</v>
      </c>
      <c r="K618" t="b">
        <v>0</v>
      </c>
      <c r="L618">
        <v>0</v>
      </c>
      <c r="M618" t="b">
        <v>0</v>
      </c>
      <c r="N618" s="6" t="s">
        <v>8272</v>
      </c>
      <c r="O618" s="5">
        <f t="shared" si="36"/>
        <v>0</v>
      </c>
      <c r="P618" t="e">
        <f t="shared" si="37"/>
        <v>#DIV/0!</v>
      </c>
      <c r="Q618" s="6" t="s">
        <v>8319</v>
      </c>
      <c r="R618" s="6" t="s">
        <v>8320</v>
      </c>
      <c r="S618">
        <f t="shared" si="38"/>
        <v>2017</v>
      </c>
      <c r="T618">
        <f t="shared" si="39"/>
        <v>1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9">
        <v>42132.134756944441</v>
      </c>
      <c r="J619" s="9">
        <v>42087.134756944441</v>
      </c>
      <c r="K619" t="b">
        <v>0</v>
      </c>
      <c r="L619">
        <v>3</v>
      </c>
      <c r="M619" t="b">
        <v>0</v>
      </c>
      <c r="N619" s="6" t="s">
        <v>8272</v>
      </c>
      <c r="O619" s="5">
        <f t="shared" si="36"/>
        <v>3</v>
      </c>
      <c r="P619">
        <f t="shared" si="37"/>
        <v>20</v>
      </c>
      <c r="Q619" s="6" t="s">
        <v>8319</v>
      </c>
      <c r="R619" s="6" t="s">
        <v>8320</v>
      </c>
      <c r="S619">
        <f t="shared" si="38"/>
        <v>2015</v>
      </c>
      <c r="T619">
        <f t="shared" si="39"/>
        <v>3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9">
        <v>42347.60188657407</v>
      </c>
      <c r="J620" s="9">
        <v>42317.60188657407</v>
      </c>
      <c r="K620" t="b">
        <v>0</v>
      </c>
      <c r="L620">
        <v>0</v>
      </c>
      <c r="M620" t="b">
        <v>0</v>
      </c>
      <c r="N620" s="6" t="s">
        <v>8272</v>
      </c>
      <c r="O620" s="5">
        <f t="shared" si="36"/>
        <v>0</v>
      </c>
      <c r="P620" t="e">
        <f t="shared" si="37"/>
        <v>#DIV/0!</v>
      </c>
      <c r="Q620" s="6" t="s">
        <v>8319</v>
      </c>
      <c r="R620" s="6" t="s">
        <v>8320</v>
      </c>
      <c r="S620">
        <f t="shared" si="38"/>
        <v>2015</v>
      </c>
      <c r="T620">
        <f t="shared" si="39"/>
        <v>11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9">
        <v>41968.483680555553</v>
      </c>
      <c r="J621" s="9">
        <v>41908.442013888889</v>
      </c>
      <c r="K621" t="b">
        <v>0</v>
      </c>
      <c r="L621">
        <v>1</v>
      </c>
      <c r="M621" t="b">
        <v>0</v>
      </c>
      <c r="N621" s="6" t="s">
        <v>8272</v>
      </c>
      <c r="O621" s="5">
        <f t="shared" si="36"/>
        <v>3.9999999999999996E-5</v>
      </c>
      <c r="P621">
        <f t="shared" si="37"/>
        <v>1</v>
      </c>
      <c r="Q621" s="6" t="s">
        <v>8319</v>
      </c>
      <c r="R621" s="6" t="s">
        <v>8320</v>
      </c>
      <c r="S621">
        <f t="shared" si="38"/>
        <v>2014</v>
      </c>
      <c r="T621">
        <f t="shared" si="39"/>
        <v>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9">
        <v>41876.508541666662</v>
      </c>
      <c r="J622" s="9">
        <v>41831.508541666662</v>
      </c>
      <c r="K622" t="b">
        <v>0</v>
      </c>
      <c r="L622">
        <v>1</v>
      </c>
      <c r="M622" t="b">
        <v>0</v>
      </c>
      <c r="N622" s="6" t="s">
        <v>8272</v>
      </c>
      <c r="O622" s="5">
        <f t="shared" si="36"/>
        <v>1</v>
      </c>
      <c r="P622">
        <f t="shared" si="37"/>
        <v>300</v>
      </c>
      <c r="Q622" s="6" t="s">
        <v>8319</v>
      </c>
      <c r="R622" s="6" t="s">
        <v>8320</v>
      </c>
      <c r="S622">
        <f t="shared" si="38"/>
        <v>2014</v>
      </c>
      <c r="T622">
        <f t="shared" si="39"/>
        <v>7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9">
        <v>42558.779363425921</v>
      </c>
      <c r="J623" s="9">
        <v>42528.779363425921</v>
      </c>
      <c r="K623" t="b">
        <v>0</v>
      </c>
      <c r="L623">
        <v>3</v>
      </c>
      <c r="M623" t="b">
        <v>0</v>
      </c>
      <c r="N623" s="6" t="s">
        <v>8272</v>
      </c>
      <c r="O623" s="5">
        <f t="shared" si="36"/>
        <v>1.044</v>
      </c>
      <c r="P623">
        <f t="shared" si="37"/>
        <v>87</v>
      </c>
      <c r="Q623" s="6" t="s">
        <v>8319</v>
      </c>
      <c r="R623" s="6" t="s">
        <v>8320</v>
      </c>
      <c r="S623">
        <f t="shared" si="38"/>
        <v>2016</v>
      </c>
      <c r="T623">
        <f t="shared" si="39"/>
        <v>6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9">
        <v>42552.566412037035</v>
      </c>
      <c r="J624" s="9">
        <v>42532.566412037035</v>
      </c>
      <c r="K624" t="b">
        <v>0</v>
      </c>
      <c r="L624">
        <v>9</v>
      </c>
      <c r="M624" t="b">
        <v>0</v>
      </c>
      <c r="N624" s="6" t="s">
        <v>8272</v>
      </c>
      <c r="O624" s="5">
        <f t="shared" si="36"/>
        <v>5.6833333333333336</v>
      </c>
      <c r="P624">
        <f t="shared" si="37"/>
        <v>37.888888888888886</v>
      </c>
      <c r="Q624" s="6" t="s">
        <v>8319</v>
      </c>
      <c r="R624" s="6" t="s">
        <v>8320</v>
      </c>
      <c r="S624">
        <f t="shared" si="38"/>
        <v>2016</v>
      </c>
      <c r="T624">
        <f t="shared" si="39"/>
        <v>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9">
        <v>42151.800891203697</v>
      </c>
      <c r="J625" s="9">
        <v>42121.800891203697</v>
      </c>
      <c r="K625" t="b">
        <v>0</v>
      </c>
      <c r="L625">
        <v>0</v>
      </c>
      <c r="M625" t="b">
        <v>0</v>
      </c>
      <c r="N625" s="6" t="s">
        <v>8272</v>
      </c>
      <c r="O625" s="5">
        <f t="shared" si="36"/>
        <v>0</v>
      </c>
      <c r="P625" t="e">
        <f t="shared" si="37"/>
        <v>#DIV/0!</v>
      </c>
      <c r="Q625" s="6" t="s">
        <v>8319</v>
      </c>
      <c r="R625" s="6" t="s">
        <v>8320</v>
      </c>
      <c r="S625">
        <f t="shared" si="38"/>
        <v>2015</v>
      </c>
      <c r="T625">
        <f t="shared" si="39"/>
        <v>4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9">
        <v>42138.78056712963</v>
      </c>
      <c r="J626" s="9">
        <v>42108.78056712963</v>
      </c>
      <c r="K626" t="b">
        <v>0</v>
      </c>
      <c r="L626">
        <v>0</v>
      </c>
      <c r="M626" t="b">
        <v>0</v>
      </c>
      <c r="N626" s="6" t="s">
        <v>8272</v>
      </c>
      <c r="O626" s="5">
        <f t="shared" si="36"/>
        <v>0</v>
      </c>
      <c r="P626" t="e">
        <f t="shared" si="37"/>
        <v>#DIV/0!</v>
      </c>
      <c r="Q626" s="6" t="s">
        <v>8319</v>
      </c>
      <c r="R626" s="6" t="s">
        <v>8320</v>
      </c>
      <c r="S626">
        <f t="shared" si="38"/>
        <v>2015</v>
      </c>
      <c r="T626">
        <f t="shared" si="39"/>
        <v>4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9">
        <v>42820.645567129628</v>
      </c>
      <c r="J627" s="9">
        <v>42790.687233796292</v>
      </c>
      <c r="K627" t="b">
        <v>0</v>
      </c>
      <c r="L627">
        <v>0</v>
      </c>
      <c r="M627" t="b">
        <v>0</v>
      </c>
      <c r="N627" s="6" t="s">
        <v>8272</v>
      </c>
      <c r="O627" s="5">
        <f t="shared" si="36"/>
        <v>0</v>
      </c>
      <c r="P627" t="e">
        <f t="shared" si="37"/>
        <v>#DIV/0!</v>
      </c>
      <c r="Q627" s="6" t="s">
        <v>8319</v>
      </c>
      <c r="R627" s="6" t="s">
        <v>8320</v>
      </c>
      <c r="S627">
        <f t="shared" si="38"/>
        <v>2017</v>
      </c>
      <c r="T627">
        <f t="shared" si="39"/>
        <v>2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9">
        <v>42231.348611111105</v>
      </c>
      <c r="J628" s="9">
        <v>42198.351145833331</v>
      </c>
      <c r="K628" t="b">
        <v>0</v>
      </c>
      <c r="L628">
        <v>39</v>
      </c>
      <c r="M628" t="b">
        <v>0</v>
      </c>
      <c r="N628" s="6" t="s">
        <v>8272</v>
      </c>
      <c r="O628" s="5">
        <f t="shared" si="36"/>
        <v>17.380000000000003</v>
      </c>
      <c r="P628">
        <f t="shared" si="37"/>
        <v>111.41025641025641</v>
      </c>
      <c r="Q628" s="6" t="s">
        <v>8319</v>
      </c>
      <c r="R628" s="6" t="s">
        <v>8320</v>
      </c>
      <c r="S628">
        <f t="shared" si="38"/>
        <v>2015</v>
      </c>
      <c r="T628">
        <f t="shared" si="39"/>
        <v>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9">
        <v>42443.749999999993</v>
      </c>
      <c r="J629" s="9">
        <v>42384.098506944443</v>
      </c>
      <c r="K629" t="b">
        <v>0</v>
      </c>
      <c r="L629">
        <v>1</v>
      </c>
      <c r="M629" t="b">
        <v>0</v>
      </c>
      <c r="N629" s="6" t="s">
        <v>8272</v>
      </c>
      <c r="O629" s="5">
        <f t="shared" si="36"/>
        <v>0.02</v>
      </c>
      <c r="P629">
        <f t="shared" si="37"/>
        <v>90</v>
      </c>
      <c r="Q629" s="6" t="s">
        <v>8319</v>
      </c>
      <c r="R629" s="6" t="s">
        <v>8320</v>
      </c>
      <c r="S629">
        <f t="shared" si="38"/>
        <v>2016</v>
      </c>
      <c r="T629">
        <f t="shared" si="39"/>
        <v>1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9">
        <v>41833.484456018516</v>
      </c>
      <c r="J630" s="9">
        <v>41803.484456018516</v>
      </c>
      <c r="K630" t="b">
        <v>0</v>
      </c>
      <c r="L630">
        <v>0</v>
      </c>
      <c r="M630" t="b">
        <v>0</v>
      </c>
      <c r="N630" s="6" t="s">
        <v>8272</v>
      </c>
      <c r="O630" s="5">
        <f t="shared" si="36"/>
        <v>0</v>
      </c>
      <c r="P630" t="e">
        <f t="shared" si="37"/>
        <v>#DIV/0!</v>
      </c>
      <c r="Q630" s="6" t="s">
        <v>8319</v>
      </c>
      <c r="R630" s="6" t="s">
        <v>8320</v>
      </c>
      <c r="S630">
        <f t="shared" si="38"/>
        <v>2014</v>
      </c>
      <c r="T630">
        <f t="shared" si="39"/>
        <v>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9">
        <v>42504.429490740738</v>
      </c>
      <c r="J631" s="9">
        <v>42474.429490740738</v>
      </c>
      <c r="K631" t="b">
        <v>0</v>
      </c>
      <c r="L631">
        <v>3</v>
      </c>
      <c r="M631" t="b">
        <v>0</v>
      </c>
      <c r="N631" s="6" t="s">
        <v>8272</v>
      </c>
      <c r="O631" s="5">
        <f t="shared" si="36"/>
        <v>0.17500000000000002</v>
      </c>
      <c r="P631">
        <f t="shared" si="37"/>
        <v>116.66666666666667</v>
      </c>
      <c r="Q631" s="6" t="s">
        <v>8319</v>
      </c>
      <c r="R631" s="6" t="s">
        <v>8320</v>
      </c>
      <c r="S631">
        <f t="shared" si="38"/>
        <v>2016</v>
      </c>
      <c r="T631">
        <f t="shared" si="39"/>
        <v>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9">
        <v>42253.006944444445</v>
      </c>
      <c r="J632" s="9">
        <v>42223.411122685182</v>
      </c>
      <c r="K632" t="b">
        <v>0</v>
      </c>
      <c r="L632">
        <v>1</v>
      </c>
      <c r="M632" t="b">
        <v>0</v>
      </c>
      <c r="N632" s="6" t="s">
        <v>8272</v>
      </c>
      <c r="O632" s="5">
        <f t="shared" si="36"/>
        <v>8.3340278356529712E-2</v>
      </c>
      <c r="P632">
        <f t="shared" si="37"/>
        <v>10</v>
      </c>
      <c r="Q632" s="6" t="s">
        <v>8319</v>
      </c>
      <c r="R632" s="6" t="s">
        <v>8320</v>
      </c>
      <c r="S632">
        <f t="shared" si="38"/>
        <v>2015</v>
      </c>
      <c r="T632">
        <f t="shared" si="39"/>
        <v>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9">
        <v>42518.563993055555</v>
      </c>
      <c r="J633" s="9">
        <v>42489.563993055555</v>
      </c>
      <c r="K633" t="b">
        <v>0</v>
      </c>
      <c r="L633">
        <v>9</v>
      </c>
      <c r="M633" t="b">
        <v>0</v>
      </c>
      <c r="N633" s="6" t="s">
        <v>8272</v>
      </c>
      <c r="O633" s="5">
        <f t="shared" si="36"/>
        <v>1.38</v>
      </c>
      <c r="P633">
        <f t="shared" si="37"/>
        <v>76.666666666666671</v>
      </c>
      <c r="Q633" s="6" t="s">
        <v>8319</v>
      </c>
      <c r="R633" s="6" t="s">
        <v>8320</v>
      </c>
      <c r="S633">
        <f t="shared" si="38"/>
        <v>2016</v>
      </c>
      <c r="T633">
        <f t="shared" si="39"/>
        <v>4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9">
        <v>42333.492650462962</v>
      </c>
      <c r="J634" s="9">
        <v>42303.450983796291</v>
      </c>
      <c r="K634" t="b">
        <v>0</v>
      </c>
      <c r="L634">
        <v>0</v>
      </c>
      <c r="M634" t="b">
        <v>0</v>
      </c>
      <c r="N634" s="6" t="s">
        <v>8272</v>
      </c>
      <c r="O634" s="5">
        <f t="shared" si="36"/>
        <v>0</v>
      </c>
      <c r="P634" t="e">
        <f t="shared" si="37"/>
        <v>#DIV/0!</v>
      </c>
      <c r="Q634" s="6" t="s">
        <v>8319</v>
      </c>
      <c r="R634" s="6" t="s">
        <v>8320</v>
      </c>
      <c r="S634">
        <f t="shared" si="38"/>
        <v>2015</v>
      </c>
      <c r="T634">
        <f t="shared" si="39"/>
        <v>10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9">
        <v>42538.749999999993</v>
      </c>
      <c r="J635" s="9">
        <v>42507.090995370374</v>
      </c>
      <c r="K635" t="b">
        <v>0</v>
      </c>
      <c r="L635">
        <v>25</v>
      </c>
      <c r="M635" t="b">
        <v>0</v>
      </c>
      <c r="N635" s="6" t="s">
        <v>8272</v>
      </c>
      <c r="O635" s="5">
        <f t="shared" si="36"/>
        <v>12.45</v>
      </c>
      <c r="P635">
        <f t="shared" si="37"/>
        <v>49.8</v>
      </c>
      <c r="Q635" s="6" t="s">
        <v>8319</v>
      </c>
      <c r="R635" s="6" t="s">
        <v>8320</v>
      </c>
      <c r="S635">
        <f t="shared" si="38"/>
        <v>2016</v>
      </c>
      <c r="T635">
        <f t="shared" si="39"/>
        <v>5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9">
        <v>42061.720243055555</v>
      </c>
      <c r="J636" s="9">
        <v>42031.720243055555</v>
      </c>
      <c r="K636" t="b">
        <v>0</v>
      </c>
      <c r="L636">
        <v>1</v>
      </c>
      <c r="M636" t="b">
        <v>0</v>
      </c>
      <c r="N636" s="6" t="s">
        <v>8272</v>
      </c>
      <c r="O636" s="5">
        <f t="shared" si="36"/>
        <v>0.02</v>
      </c>
      <c r="P636">
        <f t="shared" si="37"/>
        <v>1</v>
      </c>
      <c r="Q636" s="6" t="s">
        <v>8319</v>
      </c>
      <c r="R636" s="6" t="s">
        <v>8320</v>
      </c>
      <c r="S636">
        <f t="shared" si="38"/>
        <v>2015</v>
      </c>
      <c r="T636">
        <f t="shared" si="39"/>
        <v>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9">
        <v>42105.883819444447</v>
      </c>
      <c r="J637" s="9">
        <v>42075.883819444447</v>
      </c>
      <c r="K637" t="b">
        <v>0</v>
      </c>
      <c r="L637">
        <v>1</v>
      </c>
      <c r="M637" t="b">
        <v>0</v>
      </c>
      <c r="N637" s="6" t="s">
        <v>8272</v>
      </c>
      <c r="O637" s="5">
        <f t="shared" si="36"/>
        <v>8.0000000000000002E-3</v>
      </c>
      <c r="P637">
        <f t="shared" si="37"/>
        <v>2</v>
      </c>
      <c r="Q637" s="6" t="s">
        <v>8319</v>
      </c>
      <c r="R637" s="6" t="s">
        <v>8320</v>
      </c>
      <c r="S637">
        <f t="shared" si="38"/>
        <v>2015</v>
      </c>
      <c r="T637">
        <f t="shared" si="39"/>
        <v>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9">
        <v>42161.240972222215</v>
      </c>
      <c r="J638" s="9">
        <v>42131.247106481482</v>
      </c>
      <c r="K638" t="b">
        <v>0</v>
      </c>
      <c r="L638">
        <v>1</v>
      </c>
      <c r="M638" t="b">
        <v>0</v>
      </c>
      <c r="N638" s="6" t="s">
        <v>8272</v>
      </c>
      <c r="O638" s="5">
        <f t="shared" si="36"/>
        <v>0.2</v>
      </c>
      <c r="P638">
        <f t="shared" si="37"/>
        <v>4</v>
      </c>
      <c r="Q638" s="6" t="s">
        <v>8319</v>
      </c>
      <c r="R638" s="6" t="s">
        <v>8320</v>
      </c>
      <c r="S638">
        <f t="shared" si="38"/>
        <v>2015</v>
      </c>
      <c r="T638">
        <f t="shared" si="39"/>
        <v>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9">
        <v>42791.75277777778</v>
      </c>
      <c r="J639" s="9">
        <v>42762.75368055555</v>
      </c>
      <c r="K639" t="b">
        <v>0</v>
      </c>
      <c r="L639">
        <v>0</v>
      </c>
      <c r="M639" t="b">
        <v>0</v>
      </c>
      <c r="N639" s="6" t="s">
        <v>8272</v>
      </c>
      <c r="O639" s="5">
        <f t="shared" si="36"/>
        <v>0</v>
      </c>
      <c r="P639" t="e">
        <f t="shared" si="37"/>
        <v>#DIV/0!</v>
      </c>
      <c r="Q639" s="6" t="s">
        <v>8319</v>
      </c>
      <c r="R639" s="6" t="s">
        <v>8320</v>
      </c>
      <c r="S639">
        <f t="shared" si="38"/>
        <v>2017</v>
      </c>
      <c r="T639">
        <f t="shared" si="39"/>
        <v>1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9">
        <v>42819.343310185184</v>
      </c>
      <c r="J640" s="9">
        <v>42759.384976851848</v>
      </c>
      <c r="K640" t="b">
        <v>0</v>
      </c>
      <c r="L640">
        <v>6</v>
      </c>
      <c r="M640" t="b">
        <v>0</v>
      </c>
      <c r="N640" s="6" t="s">
        <v>8272</v>
      </c>
      <c r="O640" s="5">
        <f t="shared" si="36"/>
        <v>9.0000000000000011E-3</v>
      </c>
      <c r="P640">
        <f t="shared" si="37"/>
        <v>3</v>
      </c>
      <c r="Q640" s="6" t="s">
        <v>8319</v>
      </c>
      <c r="R640" s="6" t="s">
        <v>8320</v>
      </c>
      <c r="S640">
        <f t="shared" si="38"/>
        <v>2017</v>
      </c>
      <c r="T640">
        <f t="shared" si="39"/>
        <v>1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9">
        <v>41925.374942129631</v>
      </c>
      <c r="J641" s="9">
        <v>41865.374942129631</v>
      </c>
      <c r="K641" t="b">
        <v>0</v>
      </c>
      <c r="L641">
        <v>1</v>
      </c>
      <c r="M641" t="b">
        <v>0</v>
      </c>
      <c r="N641" s="6" t="s">
        <v>8272</v>
      </c>
      <c r="O641" s="5">
        <f t="shared" si="36"/>
        <v>9.9999999999999991E-5</v>
      </c>
      <c r="P641">
        <f t="shared" si="37"/>
        <v>1</v>
      </c>
      <c r="Q641" s="6" t="s">
        <v>8319</v>
      </c>
      <c r="R641" s="6" t="s">
        <v>8320</v>
      </c>
      <c r="S641">
        <f t="shared" si="38"/>
        <v>2014</v>
      </c>
      <c r="T641">
        <f t="shared" si="39"/>
        <v>8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9">
        <v>42698.749999999993</v>
      </c>
      <c r="J642" s="9">
        <v>42683.21197916667</v>
      </c>
      <c r="K642" t="b">
        <v>0</v>
      </c>
      <c r="L642">
        <v>2</v>
      </c>
      <c r="M642" t="b">
        <v>1</v>
      </c>
      <c r="N642" s="6" t="s">
        <v>8273</v>
      </c>
      <c r="O642" s="5">
        <f t="shared" ref="O642:O705" si="40">E642/D642*100</f>
        <v>144.28571428571428</v>
      </c>
      <c r="P642">
        <f t="shared" ref="P642:P705" si="41">E642/L642</f>
        <v>50.5</v>
      </c>
      <c r="Q642" s="6" t="s">
        <v>8319</v>
      </c>
      <c r="R642" s="6" t="s">
        <v>8321</v>
      </c>
      <c r="S642">
        <f t="shared" si="38"/>
        <v>2016</v>
      </c>
      <c r="T642">
        <f t="shared" si="39"/>
        <v>11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9">
        <v>42229.361666666664</v>
      </c>
      <c r="J643" s="9">
        <v>42199.361666666664</v>
      </c>
      <c r="K643" t="b">
        <v>0</v>
      </c>
      <c r="L643">
        <v>315</v>
      </c>
      <c r="M643" t="b">
        <v>1</v>
      </c>
      <c r="N643" s="6" t="s">
        <v>8273</v>
      </c>
      <c r="O643" s="5">
        <f t="shared" si="40"/>
        <v>119.16249999999999</v>
      </c>
      <c r="P643">
        <f t="shared" si="41"/>
        <v>151.31746031746033</v>
      </c>
      <c r="Q643" s="6" t="s">
        <v>8319</v>
      </c>
      <c r="R643" s="6" t="s">
        <v>8321</v>
      </c>
      <c r="S643">
        <f t="shared" ref="S643:S706" si="42">YEAR(J643)</f>
        <v>2015</v>
      </c>
      <c r="T643">
        <f t="shared" ref="T643:T706" si="43">MONTH(J643)</f>
        <v>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9">
        <v>42235.442986111106</v>
      </c>
      <c r="J644" s="9">
        <v>42199.442986111106</v>
      </c>
      <c r="K644" t="b">
        <v>0</v>
      </c>
      <c r="L644">
        <v>2174</v>
      </c>
      <c r="M644" t="b">
        <v>1</v>
      </c>
      <c r="N644" s="6" t="s">
        <v>8273</v>
      </c>
      <c r="O644" s="5">
        <f t="shared" si="40"/>
        <v>1460.4850000000001</v>
      </c>
      <c r="P644">
        <f t="shared" si="41"/>
        <v>134.3592456301748</v>
      </c>
      <c r="Q644" s="6" t="s">
        <v>8319</v>
      </c>
      <c r="R644" s="6" t="s">
        <v>8321</v>
      </c>
      <c r="S644">
        <f t="shared" si="42"/>
        <v>2015</v>
      </c>
      <c r="T644">
        <f t="shared" si="43"/>
        <v>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9">
        <v>42155.43373842592</v>
      </c>
      <c r="J645" s="9">
        <v>42100.43373842592</v>
      </c>
      <c r="K645" t="b">
        <v>0</v>
      </c>
      <c r="L645">
        <v>152</v>
      </c>
      <c r="M645" t="b">
        <v>1</v>
      </c>
      <c r="N645" s="6" t="s">
        <v>8273</v>
      </c>
      <c r="O645" s="5">
        <f t="shared" si="40"/>
        <v>105.80799999999999</v>
      </c>
      <c r="P645">
        <f t="shared" si="41"/>
        <v>174.02631578947367</v>
      </c>
      <c r="Q645" s="6" t="s">
        <v>8319</v>
      </c>
      <c r="R645" s="6" t="s">
        <v>8321</v>
      </c>
      <c r="S645">
        <f t="shared" si="42"/>
        <v>2015</v>
      </c>
      <c r="T645">
        <f t="shared" si="43"/>
        <v>4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9">
        <v>41940.833333333328</v>
      </c>
      <c r="J646" s="9">
        <v>41898.457627314812</v>
      </c>
      <c r="K646" t="b">
        <v>0</v>
      </c>
      <c r="L646">
        <v>1021</v>
      </c>
      <c r="M646" t="b">
        <v>1</v>
      </c>
      <c r="N646" s="6" t="s">
        <v>8273</v>
      </c>
      <c r="O646" s="5">
        <f t="shared" si="40"/>
        <v>300.11791999999997</v>
      </c>
      <c r="P646">
        <f t="shared" si="41"/>
        <v>73.486268364348675</v>
      </c>
      <c r="Q646" s="6" t="s">
        <v>8319</v>
      </c>
      <c r="R646" s="6" t="s">
        <v>8321</v>
      </c>
      <c r="S646">
        <f t="shared" si="42"/>
        <v>2014</v>
      </c>
      <c r="T646">
        <f t="shared" si="43"/>
        <v>9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9">
        <v>42593.817986111106</v>
      </c>
      <c r="J647" s="9">
        <v>42563.817986111106</v>
      </c>
      <c r="K647" t="b">
        <v>0</v>
      </c>
      <c r="L647">
        <v>237</v>
      </c>
      <c r="M647" t="b">
        <v>1</v>
      </c>
      <c r="N647" s="6" t="s">
        <v>8273</v>
      </c>
      <c r="O647" s="5">
        <f t="shared" si="40"/>
        <v>278.7</v>
      </c>
      <c r="P647">
        <f t="shared" si="41"/>
        <v>23.518987341772153</v>
      </c>
      <c r="Q647" s="6" t="s">
        <v>8319</v>
      </c>
      <c r="R647" s="6" t="s">
        <v>8321</v>
      </c>
      <c r="S647">
        <f t="shared" si="42"/>
        <v>2016</v>
      </c>
      <c r="T647">
        <f t="shared" si="43"/>
        <v>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9">
        <v>41862.644293981481</v>
      </c>
      <c r="J648" s="9">
        <v>41832.644293981481</v>
      </c>
      <c r="K648" t="b">
        <v>0</v>
      </c>
      <c r="L648">
        <v>27</v>
      </c>
      <c r="M648" t="b">
        <v>1</v>
      </c>
      <c r="N648" s="6" t="s">
        <v>8273</v>
      </c>
      <c r="O648" s="5">
        <f t="shared" si="40"/>
        <v>131.87625</v>
      </c>
      <c r="P648">
        <f t="shared" si="41"/>
        <v>39.074444444444445</v>
      </c>
      <c r="Q648" s="6" t="s">
        <v>8319</v>
      </c>
      <c r="R648" s="6" t="s">
        <v>8321</v>
      </c>
      <c r="S648">
        <f t="shared" si="42"/>
        <v>2014</v>
      </c>
      <c r="T648">
        <f t="shared" si="43"/>
        <v>7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9">
        <v>42446.517928240741</v>
      </c>
      <c r="J649" s="9">
        <v>42416.559594907405</v>
      </c>
      <c r="K649" t="b">
        <v>0</v>
      </c>
      <c r="L649">
        <v>17</v>
      </c>
      <c r="M649" t="b">
        <v>1</v>
      </c>
      <c r="N649" s="6" t="s">
        <v>8273</v>
      </c>
      <c r="O649" s="5">
        <f t="shared" si="40"/>
        <v>107.05</v>
      </c>
      <c r="P649">
        <f t="shared" si="41"/>
        <v>125.94117647058823</v>
      </c>
      <c r="Q649" s="6" t="s">
        <v>8319</v>
      </c>
      <c r="R649" s="6" t="s">
        <v>8321</v>
      </c>
      <c r="S649">
        <f t="shared" si="42"/>
        <v>2016</v>
      </c>
      <c r="T649">
        <f t="shared" si="43"/>
        <v>2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9">
        <v>41926.485046296293</v>
      </c>
      <c r="J650" s="9">
        <v>41891.485046296293</v>
      </c>
      <c r="K650" t="b">
        <v>0</v>
      </c>
      <c r="L650">
        <v>27</v>
      </c>
      <c r="M650" t="b">
        <v>1</v>
      </c>
      <c r="N650" s="6" t="s">
        <v>8273</v>
      </c>
      <c r="O650" s="5">
        <f t="shared" si="40"/>
        <v>126.82285714285715</v>
      </c>
      <c r="P650">
        <f t="shared" si="41"/>
        <v>1644</v>
      </c>
      <c r="Q650" s="6" t="s">
        <v>8319</v>
      </c>
      <c r="R650" s="6" t="s">
        <v>8321</v>
      </c>
      <c r="S650">
        <f t="shared" si="42"/>
        <v>2014</v>
      </c>
      <c r="T650">
        <f t="shared" si="43"/>
        <v>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9">
        <v>41898.703854166662</v>
      </c>
      <c r="J651" s="9">
        <v>41877.703854166662</v>
      </c>
      <c r="K651" t="b">
        <v>0</v>
      </c>
      <c r="L651">
        <v>82</v>
      </c>
      <c r="M651" t="b">
        <v>1</v>
      </c>
      <c r="N651" s="6" t="s">
        <v>8273</v>
      </c>
      <c r="O651" s="5">
        <f t="shared" si="40"/>
        <v>139.96</v>
      </c>
      <c r="P651">
        <f t="shared" si="41"/>
        <v>42.670731707317074</v>
      </c>
      <c r="Q651" s="6" t="s">
        <v>8319</v>
      </c>
      <c r="R651" s="6" t="s">
        <v>8321</v>
      </c>
      <c r="S651">
        <f t="shared" si="42"/>
        <v>2014</v>
      </c>
      <c r="T651">
        <f t="shared" si="43"/>
        <v>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9">
        <v>41991.870185185187</v>
      </c>
      <c r="J652" s="9">
        <v>41931.828518518516</v>
      </c>
      <c r="K652" t="b">
        <v>0</v>
      </c>
      <c r="L652">
        <v>48</v>
      </c>
      <c r="M652" t="b">
        <v>1</v>
      </c>
      <c r="N652" s="6" t="s">
        <v>8273</v>
      </c>
      <c r="O652" s="5">
        <f t="shared" si="40"/>
        <v>112.4</v>
      </c>
      <c r="P652">
        <f t="shared" si="41"/>
        <v>35.125</v>
      </c>
      <c r="Q652" s="6" t="s">
        <v>8319</v>
      </c>
      <c r="R652" s="6" t="s">
        <v>8321</v>
      </c>
      <c r="S652">
        <f t="shared" si="42"/>
        <v>2014</v>
      </c>
      <c r="T652">
        <f t="shared" si="43"/>
        <v>10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9">
        <v>41985.809155092589</v>
      </c>
      <c r="J653" s="9">
        <v>41955.809155092589</v>
      </c>
      <c r="K653" t="b">
        <v>0</v>
      </c>
      <c r="L653">
        <v>105</v>
      </c>
      <c r="M653" t="b">
        <v>1</v>
      </c>
      <c r="N653" s="6" t="s">
        <v>8273</v>
      </c>
      <c r="O653" s="5">
        <f t="shared" si="40"/>
        <v>100.52799999999999</v>
      </c>
      <c r="P653">
        <f t="shared" si="41"/>
        <v>239.35238095238094</v>
      </c>
      <c r="Q653" s="6" t="s">
        <v>8319</v>
      </c>
      <c r="R653" s="6" t="s">
        <v>8321</v>
      </c>
      <c r="S653">
        <f t="shared" si="42"/>
        <v>2014</v>
      </c>
      <c r="T653">
        <f t="shared" si="43"/>
        <v>11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9">
        <v>42705.523726851847</v>
      </c>
      <c r="J654" s="9">
        <v>42675.482060185182</v>
      </c>
      <c r="K654" t="b">
        <v>0</v>
      </c>
      <c r="L654">
        <v>28</v>
      </c>
      <c r="M654" t="b">
        <v>1</v>
      </c>
      <c r="N654" s="6" t="s">
        <v>8273</v>
      </c>
      <c r="O654" s="5">
        <f t="shared" si="40"/>
        <v>100.46666666666665</v>
      </c>
      <c r="P654">
        <f t="shared" si="41"/>
        <v>107.64285714285714</v>
      </c>
      <c r="Q654" s="6" t="s">
        <v>8319</v>
      </c>
      <c r="R654" s="6" t="s">
        <v>8321</v>
      </c>
      <c r="S654">
        <f t="shared" si="42"/>
        <v>2016</v>
      </c>
      <c r="T654">
        <f t="shared" si="43"/>
        <v>11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9">
        <v>42236.410185185181</v>
      </c>
      <c r="J655" s="9">
        <v>42199.410185185181</v>
      </c>
      <c r="K655" t="b">
        <v>0</v>
      </c>
      <c r="L655">
        <v>1107</v>
      </c>
      <c r="M655" t="b">
        <v>1</v>
      </c>
      <c r="N655" s="6" t="s">
        <v>8273</v>
      </c>
      <c r="O655" s="5">
        <f t="shared" si="40"/>
        <v>141.446</v>
      </c>
      <c r="P655">
        <f t="shared" si="41"/>
        <v>95.830623306233065</v>
      </c>
      <c r="Q655" s="6" t="s">
        <v>8319</v>
      </c>
      <c r="R655" s="6" t="s">
        <v>8321</v>
      </c>
      <c r="S655">
        <f t="shared" si="42"/>
        <v>2015</v>
      </c>
      <c r="T655">
        <f t="shared" si="43"/>
        <v>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9">
        <v>42193.748993055553</v>
      </c>
      <c r="J656" s="9">
        <v>42163.748993055553</v>
      </c>
      <c r="K656" t="b">
        <v>0</v>
      </c>
      <c r="L656">
        <v>1013</v>
      </c>
      <c r="M656" t="b">
        <v>1</v>
      </c>
      <c r="N656" s="6" t="s">
        <v>8273</v>
      </c>
      <c r="O656" s="5">
        <f t="shared" si="40"/>
        <v>267.29166666666669</v>
      </c>
      <c r="P656">
        <f t="shared" si="41"/>
        <v>31.663376110562684</v>
      </c>
      <c r="Q656" s="6" t="s">
        <v>8319</v>
      </c>
      <c r="R656" s="6" t="s">
        <v>8321</v>
      </c>
      <c r="S656">
        <f t="shared" si="42"/>
        <v>2015</v>
      </c>
      <c r="T656">
        <f t="shared" si="43"/>
        <v>6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9">
        <v>42075.707314814812</v>
      </c>
      <c r="J657" s="9">
        <v>42045.748981481483</v>
      </c>
      <c r="K657" t="b">
        <v>0</v>
      </c>
      <c r="L657">
        <v>274</v>
      </c>
      <c r="M657" t="b">
        <v>1</v>
      </c>
      <c r="N657" s="6" t="s">
        <v>8273</v>
      </c>
      <c r="O657" s="5">
        <f t="shared" si="40"/>
        <v>146.88749999999999</v>
      </c>
      <c r="P657">
        <f t="shared" si="41"/>
        <v>42.886861313868614</v>
      </c>
      <c r="Q657" s="6" t="s">
        <v>8319</v>
      </c>
      <c r="R657" s="6" t="s">
        <v>8321</v>
      </c>
      <c r="S657">
        <f t="shared" si="42"/>
        <v>2015</v>
      </c>
      <c r="T657">
        <f t="shared" si="43"/>
        <v>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9">
        <v>42477.554618055547</v>
      </c>
      <c r="J658" s="9">
        <v>42417.596284722218</v>
      </c>
      <c r="K658" t="b">
        <v>0</v>
      </c>
      <c r="L658">
        <v>87</v>
      </c>
      <c r="M658" t="b">
        <v>1</v>
      </c>
      <c r="N658" s="6" t="s">
        <v>8273</v>
      </c>
      <c r="O658" s="5">
        <f t="shared" si="40"/>
        <v>213.56</v>
      </c>
      <c r="P658">
        <f t="shared" si="41"/>
        <v>122.73563218390805</v>
      </c>
      <c r="Q658" s="6" t="s">
        <v>8319</v>
      </c>
      <c r="R658" s="6" t="s">
        <v>8321</v>
      </c>
      <c r="S658">
        <f t="shared" si="42"/>
        <v>2016</v>
      </c>
      <c r="T658">
        <f t="shared" si="43"/>
        <v>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9">
        <v>42361.637407407405</v>
      </c>
      <c r="J659" s="9">
        <v>42331.637407407405</v>
      </c>
      <c r="K659" t="b">
        <v>0</v>
      </c>
      <c r="L659">
        <v>99</v>
      </c>
      <c r="M659" t="b">
        <v>1</v>
      </c>
      <c r="N659" s="6" t="s">
        <v>8273</v>
      </c>
      <c r="O659" s="5">
        <f t="shared" si="40"/>
        <v>125.69999999999999</v>
      </c>
      <c r="P659">
        <f t="shared" si="41"/>
        <v>190.45454545454547</v>
      </c>
      <c r="Q659" s="6" t="s">
        <v>8319</v>
      </c>
      <c r="R659" s="6" t="s">
        <v>8321</v>
      </c>
      <c r="S659">
        <f t="shared" si="42"/>
        <v>2015</v>
      </c>
      <c r="T659">
        <f t="shared" si="43"/>
        <v>11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9">
        <v>42211.541666666664</v>
      </c>
      <c r="J660" s="9">
        <v>42178.952418981477</v>
      </c>
      <c r="K660" t="b">
        <v>0</v>
      </c>
      <c r="L660">
        <v>276</v>
      </c>
      <c r="M660" t="b">
        <v>1</v>
      </c>
      <c r="N660" s="6" t="s">
        <v>8273</v>
      </c>
      <c r="O660" s="5">
        <f t="shared" si="40"/>
        <v>104.46206037108834</v>
      </c>
      <c r="P660">
        <f t="shared" si="41"/>
        <v>109.33695652173913</v>
      </c>
      <c r="Q660" s="6" t="s">
        <v>8319</v>
      </c>
      <c r="R660" s="6" t="s">
        <v>8321</v>
      </c>
      <c r="S660">
        <f t="shared" si="42"/>
        <v>2015</v>
      </c>
      <c r="T660">
        <f t="shared" si="43"/>
        <v>6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9">
        <v>42239.385358796295</v>
      </c>
      <c r="J661" s="9">
        <v>42209.385358796295</v>
      </c>
      <c r="K661" t="b">
        <v>0</v>
      </c>
      <c r="L661">
        <v>21</v>
      </c>
      <c r="M661" t="b">
        <v>1</v>
      </c>
      <c r="N661" s="6" t="s">
        <v>8273</v>
      </c>
      <c r="O661" s="5">
        <f t="shared" si="40"/>
        <v>100.56666666666668</v>
      </c>
      <c r="P661">
        <f t="shared" si="41"/>
        <v>143.66666666666666</v>
      </c>
      <c r="Q661" s="6" t="s">
        <v>8319</v>
      </c>
      <c r="R661" s="6" t="s">
        <v>8321</v>
      </c>
      <c r="S661">
        <f t="shared" si="42"/>
        <v>2015</v>
      </c>
      <c r="T661">
        <f t="shared" si="43"/>
        <v>7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9">
        <v>41952.574988425928</v>
      </c>
      <c r="J662" s="9">
        <v>41922.533321759256</v>
      </c>
      <c r="K662" t="b">
        <v>0</v>
      </c>
      <c r="L662">
        <v>18</v>
      </c>
      <c r="M662" t="b">
        <v>0</v>
      </c>
      <c r="N662" s="6" t="s">
        <v>8273</v>
      </c>
      <c r="O662" s="5">
        <f t="shared" si="40"/>
        <v>3.0579999999999998</v>
      </c>
      <c r="P662">
        <f t="shared" si="41"/>
        <v>84.944444444444443</v>
      </c>
      <c r="Q662" s="6" t="s">
        <v>8319</v>
      </c>
      <c r="R662" s="6" t="s">
        <v>8321</v>
      </c>
      <c r="S662">
        <f t="shared" si="42"/>
        <v>2014</v>
      </c>
      <c r="T662">
        <f t="shared" si="43"/>
        <v>10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9">
        <v>42666.437025462961</v>
      </c>
      <c r="J663" s="9">
        <v>42636.437025462961</v>
      </c>
      <c r="K663" t="b">
        <v>0</v>
      </c>
      <c r="L663">
        <v>9</v>
      </c>
      <c r="M663" t="b">
        <v>0</v>
      </c>
      <c r="N663" s="6" t="s">
        <v>8273</v>
      </c>
      <c r="O663" s="5">
        <f t="shared" si="40"/>
        <v>0.95</v>
      </c>
      <c r="P663">
        <f t="shared" si="41"/>
        <v>10.555555555555555</v>
      </c>
      <c r="Q663" s="6" t="s">
        <v>8319</v>
      </c>
      <c r="R663" s="6" t="s">
        <v>8321</v>
      </c>
      <c r="S663">
        <f t="shared" si="42"/>
        <v>2016</v>
      </c>
      <c r="T663">
        <f t="shared" si="43"/>
        <v>9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9">
        <v>42020.229710648149</v>
      </c>
      <c r="J664" s="9">
        <v>41990.229710648149</v>
      </c>
      <c r="K664" t="b">
        <v>0</v>
      </c>
      <c r="L664">
        <v>4</v>
      </c>
      <c r="M664" t="b">
        <v>0</v>
      </c>
      <c r="N664" s="6" t="s">
        <v>8273</v>
      </c>
      <c r="O664" s="5">
        <f t="shared" si="40"/>
        <v>0.4</v>
      </c>
      <c r="P664">
        <f t="shared" si="41"/>
        <v>39</v>
      </c>
      <c r="Q664" s="6" t="s">
        <v>8319</v>
      </c>
      <c r="R664" s="6" t="s">
        <v>8321</v>
      </c>
      <c r="S664">
        <f t="shared" si="42"/>
        <v>2014</v>
      </c>
      <c r="T664">
        <f t="shared" si="43"/>
        <v>12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9">
        <v>42203.634907407402</v>
      </c>
      <c r="J665" s="9">
        <v>42173.634907407402</v>
      </c>
      <c r="K665" t="b">
        <v>0</v>
      </c>
      <c r="L665">
        <v>7</v>
      </c>
      <c r="M665" t="b">
        <v>0</v>
      </c>
      <c r="N665" s="6" t="s">
        <v>8273</v>
      </c>
      <c r="O665" s="5">
        <f t="shared" si="40"/>
        <v>0.35000000000000003</v>
      </c>
      <c r="P665">
        <f t="shared" si="41"/>
        <v>100</v>
      </c>
      <c r="Q665" s="6" t="s">
        <v>8319</v>
      </c>
      <c r="R665" s="6" t="s">
        <v>8321</v>
      </c>
      <c r="S665">
        <f t="shared" si="42"/>
        <v>2015</v>
      </c>
      <c r="T665">
        <f t="shared" si="43"/>
        <v>6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9">
        <v>42107.458043981482</v>
      </c>
      <c r="J666" s="9">
        <v>42077.458043981482</v>
      </c>
      <c r="K666" t="b">
        <v>0</v>
      </c>
      <c r="L666">
        <v>29</v>
      </c>
      <c r="M666" t="b">
        <v>0</v>
      </c>
      <c r="N666" s="6" t="s">
        <v>8273</v>
      </c>
      <c r="O666" s="5">
        <f t="shared" si="40"/>
        <v>7.5333333333333332</v>
      </c>
      <c r="P666">
        <f t="shared" si="41"/>
        <v>31.172413793103448</v>
      </c>
      <c r="Q666" s="6" t="s">
        <v>8319</v>
      </c>
      <c r="R666" s="6" t="s">
        <v>8321</v>
      </c>
      <c r="S666">
        <f t="shared" si="42"/>
        <v>2015</v>
      </c>
      <c r="T666">
        <f t="shared" si="43"/>
        <v>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9">
        <v>42748.503020833326</v>
      </c>
      <c r="J667" s="9">
        <v>42688.503020833326</v>
      </c>
      <c r="K667" t="b">
        <v>0</v>
      </c>
      <c r="L667">
        <v>12</v>
      </c>
      <c r="M667" t="b">
        <v>0</v>
      </c>
      <c r="N667" s="6" t="s">
        <v>8273</v>
      </c>
      <c r="O667" s="5">
        <f t="shared" si="40"/>
        <v>18.64</v>
      </c>
      <c r="P667">
        <f t="shared" si="41"/>
        <v>155.33333333333334</v>
      </c>
      <c r="Q667" s="6" t="s">
        <v>8319</v>
      </c>
      <c r="R667" s="6" t="s">
        <v>8321</v>
      </c>
      <c r="S667">
        <f t="shared" si="42"/>
        <v>2016</v>
      </c>
      <c r="T667">
        <f t="shared" si="43"/>
        <v>11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9">
        <v>41868.623819444445</v>
      </c>
      <c r="J668" s="9">
        <v>41838.623819444445</v>
      </c>
      <c r="K668" t="b">
        <v>0</v>
      </c>
      <c r="L668">
        <v>4</v>
      </c>
      <c r="M668" t="b">
        <v>0</v>
      </c>
      <c r="N668" s="6" t="s">
        <v>8273</v>
      </c>
      <c r="O668" s="5">
        <f t="shared" si="40"/>
        <v>4.0000000000000001E-3</v>
      </c>
      <c r="P668">
        <f t="shared" si="41"/>
        <v>2</v>
      </c>
      <c r="Q668" s="6" t="s">
        <v>8319</v>
      </c>
      <c r="R668" s="6" t="s">
        <v>8321</v>
      </c>
      <c r="S668">
        <f t="shared" si="42"/>
        <v>2014</v>
      </c>
      <c r="T668">
        <f t="shared" si="43"/>
        <v>7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9">
        <v>42672.165081018517</v>
      </c>
      <c r="J669" s="9">
        <v>42632.165081018517</v>
      </c>
      <c r="K669" t="b">
        <v>0</v>
      </c>
      <c r="L669">
        <v>28</v>
      </c>
      <c r="M669" t="b">
        <v>0</v>
      </c>
      <c r="N669" s="6" t="s">
        <v>8273</v>
      </c>
      <c r="O669" s="5">
        <f t="shared" si="40"/>
        <v>10.02</v>
      </c>
      <c r="P669">
        <f t="shared" si="41"/>
        <v>178.92857142857142</v>
      </c>
      <c r="Q669" s="6" t="s">
        <v>8319</v>
      </c>
      <c r="R669" s="6" t="s">
        <v>8321</v>
      </c>
      <c r="S669">
        <f t="shared" si="42"/>
        <v>2016</v>
      </c>
      <c r="T669">
        <f t="shared" si="43"/>
        <v>9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9">
        <v>42135.622939814813</v>
      </c>
      <c r="J670" s="9">
        <v>42090.622939814813</v>
      </c>
      <c r="K670" t="b">
        <v>0</v>
      </c>
      <c r="L670">
        <v>25</v>
      </c>
      <c r="M670" t="b">
        <v>0</v>
      </c>
      <c r="N670" s="6" t="s">
        <v>8273</v>
      </c>
      <c r="O670" s="5">
        <f t="shared" si="40"/>
        <v>4.5600000000000005</v>
      </c>
      <c r="P670">
        <f t="shared" si="41"/>
        <v>27.36</v>
      </c>
      <c r="Q670" s="6" t="s">
        <v>8319</v>
      </c>
      <c r="R670" s="6" t="s">
        <v>8321</v>
      </c>
      <c r="S670">
        <f t="shared" si="42"/>
        <v>2015</v>
      </c>
      <c r="T670">
        <f t="shared" si="43"/>
        <v>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9">
        <v>42557.417337962957</v>
      </c>
      <c r="J671" s="9">
        <v>42527.417337962957</v>
      </c>
      <c r="K671" t="b">
        <v>0</v>
      </c>
      <c r="L671">
        <v>28</v>
      </c>
      <c r="M671" t="b">
        <v>0</v>
      </c>
      <c r="N671" s="6" t="s">
        <v>8273</v>
      </c>
      <c r="O671" s="5">
        <f t="shared" si="40"/>
        <v>21.5075</v>
      </c>
      <c r="P671">
        <f t="shared" si="41"/>
        <v>1536.25</v>
      </c>
      <c r="Q671" s="6" t="s">
        <v>8319</v>
      </c>
      <c r="R671" s="6" t="s">
        <v>8321</v>
      </c>
      <c r="S671">
        <f t="shared" si="42"/>
        <v>2016</v>
      </c>
      <c r="T671">
        <f t="shared" si="43"/>
        <v>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9">
        <v>42540.131944444445</v>
      </c>
      <c r="J672" s="9">
        <v>42506.501388888886</v>
      </c>
      <c r="K672" t="b">
        <v>0</v>
      </c>
      <c r="L672">
        <v>310</v>
      </c>
      <c r="M672" t="b">
        <v>0</v>
      </c>
      <c r="N672" s="6" t="s">
        <v>8273</v>
      </c>
      <c r="O672" s="5">
        <f t="shared" si="40"/>
        <v>29.276666666666667</v>
      </c>
      <c r="P672">
        <f t="shared" si="41"/>
        <v>84.99677419354839</v>
      </c>
      <c r="Q672" s="6" t="s">
        <v>8319</v>
      </c>
      <c r="R672" s="6" t="s">
        <v>8321</v>
      </c>
      <c r="S672">
        <f t="shared" si="42"/>
        <v>2016</v>
      </c>
      <c r="T672">
        <f t="shared" si="43"/>
        <v>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9">
        <v>42017.958333333336</v>
      </c>
      <c r="J673" s="9">
        <v>41984.484398148146</v>
      </c>
      <c r="K673" t="b">
        <v>0</v>
      </c>
      <c r="L673">
        <v>15</v>
      </c>
      <c r="M673" t="b">
        <v>0</v>
      </c>
      <c r="N673" s="6" t="s">
        <v>8273</v>
      </c>
      <c r="O673" s="5">
        <f t="shared" si="40"/>
        <v>39.426666666666662</v>
      </c>
      <c r="P673">
        <f t="shared" si="41"/>
        <v>788.5333333333333</v>
      </c>
      <c r="Q673" s="6" t="s">
        <v>8319</v>
      </c>
      <c r="R673" s="6" t="s">
        <v>8321</v>
      </c>
      <c r="S673">
        <f t="shared" si="42"/>
        <v>2014</v>
      </c>
      <c r="T673">
        <f t="shared" si="43"/>
        <v>12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9">
        <v>42004.999305555553</v>
      </c>
      <c r="J674" s="9">
        <v>41974.011157407404</v>
      </c>
      <c r="K674" t="b">
        <v>0</v>
      </c>
      <c r="L674">
        <v>215</v>
      </c>
      <c r="M674" t="b">
        <v>0</v>
      </c>
      <c r="N674" s="6" t="s">
        <v>8273</v>
      </c>
      <c r="O674" s="5">
        <f t="shared" si="40"/>
        <v>21.628</v>
      </c>
      <c r="P674">
        <f t="shared" si="41"/>
        <v>50.29767441860465</v>
      </c>
      <c r="Q674" s="6" t="s">
        <v>8319</v>
      </c>
      <c r="R674" s="6" t="s">
        <v>8321</v>
      </c>
      <c r="S674">
        <f t="shared" si="42"/>
        <v>2014</v>
      </c>
      <c r="T674">
        <f t="shared" si="43"/>
        <v>12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9">
        <v>41883.6321412037</v>
      </c>
      <c r="J675" s="9">
        <v>41838.6321412037</v>
      </c>
      <c r="K675" t="b">
        <v>0</v>
      </c>
      <c r="L675">
        <v>3</v>
      </c>
      <c r="M675" t="b">
        <v>0</v>
      </c>
      <c r="N675" s="6" t="s">
        <v>8273</v>
      </c>
      <c r="O675" s="5">
        <f t="shared" si="40"/>
        <v>0.20500000000000002</v>
      </c>
      <c r="P675">
        <f t="shared" si="41"/>
        <v>68.333333333333329</v>
      </c>
      <c r="Q675" s="6" t="s">
        <v>8319</v>
      </c>
      <c r="R675" s="6" t="s">
        <v>8321</v>
      </c>
      <c r="S675">
        <f t="shared" si="42"/>
        <v>2014</v>
      </c>
      <c r="T675">
        <f t="shared" si="43"/>
        <v>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9">
        <v>41862.907719907402</v>
      </c>
      <c r="J676" s="9">
        <v>41802.907719907402</v>
      </c>
      <c r="K676" t="b">
        <v>0</v>
      </c>
      <c r="L676">
        <v>2</v>
      </c>
      <c r="M676" t="b">
        <v>0</v>
      </c>
      <c r="N676" s="6" t="s">
        <v>8273</v>
      </c>
      <c r="O676" s="5">
        <f t="shared" si="40"/>
        <v>0.03</v>
      </c>
      <c r="P676">
        <f t="shared" si="41"/>
        <v>7.5</v>
      </c>
      <c r="Q676" s="6" t="s">
        <v>8319</v>
      </c>
      <c r="R676" s="6" t="s">
        <v>8321</v>
      </c>
      <c r="S676">
        <f t="shared" si="42"/>
        <v>2014</v>
      </c>
      <c r="T676">
        <f t="shared" si="43"/>
        <v>6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9">
        <v>42005.082638888889</v>
      </c>
      <c r="J677" s="9">
        <v>41975.722268518519</v>
      </c>
      <c r="K677" t="b">
        <v>0</v>
      </c>
      <c r="L677">
        <v>26</v>
      </c>
      <c r="M677" t="b">
        <v>0</v>
      </c>
      <c r="N677" s="6" t="s">
        <v>8273</v>
      </c>
      <c r="O677" s="5">
        <f t="shared" si="40"/>
        <v>14.85</v>
      </c>
      <c r="P677">
        <f t="shared" si="41"/>
        <v>34.269230769230766</v>
      </c>
      <c r="Q677" s="6" t="s">
        <v>8319</v>
      </c>
      <c r="R677" s="6" t="s">
        <v>8321</v>
      </c>
      <c r="S677">
        <f t="shared" si="42"/>
        <v>2014</v>
      </c>
      <c r="T677">
        <f t="shared" si="43"/>
        <v>12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9">
        <v>42042.559965277782</v>
      </c>
      <c r="J678" s="9">
        <v>42012.559965277782</v>
      </c>
      <c r="K678" t="b">
        <v>0</v>
      </c>
      <c r="L678">
        <v>24</v>
      </c>
      <c r="M678" t="b">
        <v>0</v>
      </c>
      <c r="N678" s="6" t="s">
        <v>8273</v>
      </c>
      <c r="O678" s="5">
        <f t="shared" si="40"/>
        <v>1.4710000000000001</v>
      </c>
      <c r="P678">
        <f t="shared" si="41"/>
        <v>61.291666666666664</v>
      </c>
      <c r="Q678" s="6" t="s">
        <v>8319</v>
      </c>
      <c r="R678" s="6" t="s">
        <v>8321</v>
      </c>
      <c r="S678">
        <f t="shared" si="42"/>
        <v>2015</v>
      </c>
      <c r="T678">
        <f t="shared" si="43"/>
        <v>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9">
        <v>42549.195543981477</v>
      </c>
      <c r="J679" s="9">
        <v>42504.195543981477</v>
      </c>
      <c r="K679" t="b">
        <v>0</v>
      </c>
      <c r="L679">
        <v>96</v>
      </c>
      <c r="M679" t="b">
        <v>0</v>
      </c>
      <c r="N679" s="6" t="s">
        <v>8273</v>
      </c>
      <c r="O679" s="5">
        <f t="shared" si="40"/>
        <v>25.584</v>
      </c>
      <c r="P679">
        <f t="shared" si="41"/>
        <v>133.25</v>
      </c>
      <c r="Q679" s="6" t="s">
        <v>8319</v>
      </c>
      <c r="R679" s="6" t="s">
        <v>8321</v>
      </c>
      <c r="S679">
        <f t="shared" si="42"/>
        <v>2016</v>
      </c>
      <c r="T679">
        <f t="shared" si="43"/>
        <v>5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9">
        <v>42511.168263888881</v>
      </c>
      <c r="J680" s="9">
        <v>42481.168263888881</v>
      </c>
      <c r="K680" t="b">
        <v>0</v>
      </c>
      <c r="L680">
        <v>17</v>
      </c>
      <c r="M680" t="b">
        <v>0</v>
      </c>
      <c r="N680" s="6" t="s">
        <v>8273</v>
      </c>
      <c r="O680" s="5">
        <f t="shared" si="40"/>
        <v>3.8206896551724134</v>
      </c>
      <c r="P680">
        <f t="shared" si="41"/>
        <v>65.17647058823529</v>
      </c>
      <c r="Q680" s="6" t="s">
        <v>8319</v>
      </c>
      <c r="R680" s="6" t="s">
        <v>8321</v>
      </c>
      <c r="S680">
        <f t="shared" si="42"/>
        <v>2016</v>
      </c>
      <c r="T680">
        <f t="shared" si="43"/>
        <v>4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9">
        <v>42616.487372685187</v>
      </c>
      <c r="J681" s="9">
        <v>42556.487372685187</v>
      </c>
      <c r="K681" t="b">
        <v>0</v>
      </c>
      <c r="L681">
        <v>94</v>
      </c>
      <c r="M681" t="b">
        <v>0</v>
      </c>
      <c r="N681" s="6" t="s">
        <v>8273</v>
      </c>
      <c r="O681" s="5">
        <f t="shared" si="40"/>
        <v>15.485964912280703</v>
      </c>
      <c r="P681">
        <f t="shared" si="41"/>
        <v>93.90425531914893</v>
      </c>
      <c r="Q681" s="6" t="s">
        <v>8319</v>
      </c>
      <c r="R681" s="6" t="s">
        <v>8321</v>
      </c>
      <c r="S681">
        <f t="shared" si="42"/>
        <v>2016</v>
      </c>
      <c r="T681">
        <f t="shared" si="43"/>
        <v>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9">
        <v>41899.293182870366</v>
      </c>
      <c r="J682" s="9">
        <v>41864.293182870366</v>
      </c>
      <c r="K682" t="b">
        <v>0</v>
      </c>
      <c r="L682">
        <v>129</v>
      </c>
      <c r="M682" t="b">
        <v>0</v>
      </c>
      <c r="N682" s="6" t="s">
        <v>8273</v>
      </c>
      <c r="O682" s="5">
        <f t="shared" si="40"/>
        <v>25.912000000000003</v>
      </c>
      <c r="P682">
        <f t="shared" si="41"/>
        <v>150.65116279069767</v>
      </c>
      <c r="Q682" s="6" t="s">
        <v>8319</v>
      </c>
      <c r="R682" s="6" t="s">
        <v>8321</v>
      </c>
      <c r="S682">
        <f t="shared" si="42"/>
        <v>2014</v>
      </c>
      <c r="T682">
        <f t="shared" si="43"/>
        <v>8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9">
        <v>42669.597268518519</v>
      </c>
      <c r="J683" s="9">
        <v>42639.597268518519</v>
      </c>
      <c r="K683" t="b">
        <v>0</v>
      </c>
      <c r="L683">
        <v>1</v>
      </c>
      <c r="M683" t="b">
        <v>0</v>
      </c>
      <c r="N683" s="6" t="s">
        <v>8273</v>
      </c>
      <c r="O683" s="5">
        <f t="shared" si="40"/>
        <v>0.04</v>
      </c>
      <c r="P683">
        <f t="shared" si="41"/>
        <v>1</v>
      </c>
      <c r="Q683" s="6" t="s">
        <v>8319</v>
      </c>
      <c r="R683" s="6" t="s">
        <v>8321</v>
      </c>
      <c r="S683">
        <f t="shared" si="42"/>
        <v>2016</v>
      </c>
      <c r="T683">
        <f t="shared" si="43"/>
        <v>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9">
        <v>42808.51530092593</v>
      </c>
      <c r="J684" s="9">
        <v>42778.556967592587</v>
      </c>
      <c r="K684" t="b">
        <v>0</v>
      </c>
      <c r="L684">
        <v>4</v>
      </c>
      <c r="M684" t="b">
        <v>0</v>
      </c>
      <c r="N684" s="6" t="s">
        <v>8273</v>
      </c>
      <c r="O684" s="5">
        <f t="shared" si="40"/>
        <v>0.106</v>
      </c>
      <c r="P684">
        <f t="shared" si="41"/>
        <v>13.25</v>
      </c>
      <c r="Q684" s="6" t="s">
        <v>8319</v>
      </c>
      <c r="R684" s="6" t="s">
        <v>8321</v>
      </c>
      <c r="S684">
        <f t="shared" si="42"/>
        <v>2017</v>
      </c>
      <c r="T684">
        <f t="shared" si="43"/>
        <v>2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9">
        <v>42674.691712962966</v>
      </c>
      <c r="J685" s="9">
        <v>42634.691712962966</v>
      </c>
      <c r="K685" t="b">
        <v>0</v>
      </c>
      <c r="L685">
        <v>3</v>
      </c>
      <c r="M685" t="b">
        <v>0</v>
      </c>
      <c r="N685" s="6" t="s">
        <v>8273</v>
      </c>
      <c r="O685" s="5">
        <f t="shared" si="40"/>
        <v>0.85142857142857142</v>
      </c>
      <c r="P685">
        <f t="shared" si="41"/>
        <v>99.333333333333329</v>
      </c>
      <c r="Q685" s="6" t="s">
        <v>8319</v>
      </c>
      <c r="R685" s="6" t="s">
        <v>8321</v>
      </c>
      <c r="S685">
        <f t="shared" si="42"/>
        <v>2016</v>
      </c>
      <c r="T685">
        <f t="shared" si="43"/>
        <v>9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9">
        <v>41844.916666666664</v>
      </c>
      <c r="J686" s="9">
        <v>41809.26494212963</v>
      </c>
      <c r="K686" t="b">
        <v>0</v>
      </c>
      <c r="L686">
        <v>135</v>
      </c>
      <c r="M686" t="b">
        <v>0</v>
      </c>
      <c r="N686" s="6" t="s">
        <v>8273</v>
      </c>
      <c r="O686" s="5">
        <f t="shared" si="40"/>
        <v>7.4837500000000006</v>
      </c>
      <c r="P686">
        <f t="shared" si="41"/>
        <v>177.39259259259259</v>
      </c>
      <c r="Q686" s="6" t="s">
        <v>8319</v>
      </c>
      <c r="R686" s="6" t="s">
        <v>8321</v>
      </c>
      <c r="S686">
        <f t="shared" si="42"/>
        <v>2014</v>
      </c>
      <c r="T686">
        <f t="shared" si="43"/>
        <v>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9">
        <v>42016.658240740733</v>
      </c>
      <c r="J687" s="9">
        <v>41971.658240740733</v>
      </c>
      <c r="K687" t="b">
        <v>0</v>
      </c>
      <c r="L687">
        <v>10</v>
      </c>
      <c r="M687" t="b">
        <v>0</v>
      </c>
      <c r="N687" s="6" t="s">
        <v>8273</v>
      </c>
      <c r="O687" s="5">
        <f t="shared" si="40"/>
        <v>27.650000000000002</v>
      </c>
      <c r="P687">
        <f t="shared" si="41"/>
        <v>55.3</v>
      </c>
      <c r="Q687" s="6" t="s">
        <v>8319</v>
      </c>
      <c r="R687" s="6" t="s">
        <v>8321</v>
      </c>
      <c r="S687">
        <f t="shared" si="42"/>
        <v>2014</v>
      </c>
      <c r="T687">
        <f t="shared" si="43"/>
        <v>11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9">
        <v>42219.464930555558</v>
      </c>
      <c r="J688" s="9">
        <v>42189.464930555558</v>
      </c>
      <c r="K688" t="b">
        <v>0</v>
      </c>
      <c r="L688">
        <v>0</v>
      </c>
      <c r="M688" t="b">
        <v>0</v>
      </c>
      <c r="N688" s="6" t="s">
        <v>8273</v>
      </c>
      <c r="O688" s="5">
        <f t="shared" si="40"/>
        <v>0</v>
      </c>
      <c r="P688" t="e">
        <f t="shared" si="41"/>
        <v>#DIV/0!</v>
      </c>
      <c r="Q688" s="6" t="s">
        <v>8319</v>
      </c>
      <c r="R688" s="6" t="s">
        <v>8321</v>
      </c>
      <c r="S688">
        <f t="shared" si="42"/>
        <v>2015</v>
      </c>
      <c r="T688">
        <f t="shared" si="43"/>
        <v>7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9">
        <v>42771.542280092595</v>
      </c>
      <c r="J689" s="9">
        <v>42711.542280092595</v>
      </c>
      <c r="K689" t="b">
        <v>0</v>
      </c>
      <c r="L689">
        <v>6</v>
      </c>
      <c r="M689" t="b">
        <v>0</v>
      </c>
      <c r="N689" s="6" t="s">
        <v>8273</v>
      </c>
      <c r="O689" s="5">
        <f t="shared" si="40"/>
        <v>3.55</v>
      </c>
      <c r="P689">
        <f t="shared" si="41"/>
        <v>591.66666666666663</v>
      </c>
      <c r="Q689" s="6" t="s">
        <v>8319</v>
      </c>
      <c r="R689" s="6" t="s">
        <v>8321</v>
      </c>
      <c r="S689">
        <f t="shared" si="42"/>
        <v>2016</v>
      </c>
      <c r="T689">
        <f t="shared" si="43"/>
        <v>12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9">
        <v>42291.896446759252</v>
      </c>
      <c r="J690" s="9">
        <v>42261.896446759252</v>
      </c>
      <c r="K690" t="b">
        <v>0</v>
      </c>
      <c r="L690">
        <v>36</v>
      </c>
      <c r="M690" t="b">
        <v>0</v>
      </c>
      <c r="N690" s="6" t="s">
        <v>8273</v>
      </c>
      <c r="O690" s="5">
        <f t="shared" si="40"/>
        <v>72.989999999999995</v>
      </c>
      <c r="P690">
        <f t="shared" si="41"/>
        <v>405.5</v>
      </c>
      <c r="Q690" s="6" t="s">
        <v>8319</v>
      </c>
      <c r="R690" s="6" t="s">
        <v>8321</v>
      </c>
      <c r="S690">
        <f t="shared" si="42"/>
        <v>2015</v>
      </c>
      <c r="T690">
        <f t="shared" si="43"/>
        <v>9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9">
        <v>42711.999305555553</v>
      </c>
      <c r="J691" s="9">
        <v>42675.459456018514</v>
      </c>
      <c r="K691" t="b">
        <v>0</v>
      </c>
      <c r="L691">
        <v>336</v>
      </c>
      <c r="M691" t="b">
        <v>0</v>
      </c>
      <c r="N691" s="6" t="s">
        <v>8273</v>
      </c>
      <c r="O691" s="5">
        <f t="shared" si="40"/>
        <v>57.648750000000007</v>
      </c>
      <c r="P691">
        <f t="shared" si="41"/>
        <v>343.14732142857144</v>
      </c>
      <c r="Q691" s="6" t="s">
        <v>8319</v>
      </c>
      <c r="R691" s="6" t="s">
        <v>8321</v>
      </c>
      <c r="S691">
        <f t="shared" si="42"/>
        <v>2016</v>
      </c>
      <c r="T691">
        <f t="shared" si="43"/>
        <v>11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9">
        <v>42622.041666666664</v>
      </c>
      <c r="J692" s="9">
        <v>42579.426400462959</v>
      </c>
      <c r="K692" t="b">
        <v>0</v>
      </c>
      <c r="L692">
        <v>34</v>
      </c>
      <c r="M692" t="b">
        <v>0</v>
      </c>
      <c r="N692" s="6" t="s">
        <v>8273</v>
      </c>
      <c r="O692" s="5">
        <f t="shared" si="40"/>
        <v>12.34</v>
      </c>
      <c r="P692">
        <f t="shared" si="41"/>
        <v>72.588235294117652</v>
      </c>
      <c r="Q692" s="6" t="s">
        <v>8319</v>
      </c>
      <c r="R692" s="6" t="s">
        <v>8321</v>
      </c>
      <c r="S692">
        <f t="shared" si="42"/>
        <v>2016</v>
      </c>
      <c r="T692">
        <f t="shared" si="43"/>
        <v>7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9">
        <v>42185.819976851846</v>
      </c>
      <c r="J693" s="9">
        <v>42157.819976851846</v>
      </c>
      <c r="K693" t="b">
        <v>0</v>
      </c>
      <c r="L693">
        <v>10</v>
      </c>
      <c r="M693" t="b">
        <v>0</v>
      </c>
      <c r="N693" s="6" t="s">
        <v>8273</v>
      </c>
      <c r="O693" s="5">
        <f t="shared" si="40"/>
        <v>0.52</v>
      </c>
      <c r="P693">
        <f t="shared" si="41"/>
        <v>26</v>
      </c>
      <c r="Q693" s="6" t="s">
        <v>8319</v>
      </c>
      <c r="R693" s="6" t="s">
        <v>8321</v>
      </c>
      <c r="S693">
        <f t="shared" si="42"/>
        <v>2015</v>
      </c>
      <c r="T693">
        <f t="shared" si="43"/>
        <v>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9">
        <v>42726.167395833334</v>
      </c>
      <c r="J694" s="9">
        <v>42696.167395833334</v>
      </c>
      <c r="K694" t="b">
        <v>0</v>
      </c>
      <c r="L694">
        <v>201</v>
      </c>
      <c r="M694" t="b">
        <v>0</v>
      </c>
      <c r="N694" s="6" t="s">
        <v>8273</v>
      </c>
      <c r="O694" s="5">
        <f t="shared" si="40"/>
        <v>6.5299999999999994</v>
      </c>
      <c r="P694">
        <f t="shared" si="41"/>
        <v>6.4975124378109452</v>
      </c>
      <c r="Q694" s="6" t="s">
        <v>8319</v>
      </c>
      <c r="R694" s="6" t="s">
        <v>8321</v>
      </c>
      <c r="S694">
        <f t="shared" si="42"/>
        <v>2016</v>
      </c>
      <c r="T694">
        <f t="shared" si="43"/>
        <v>11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9">
        <v>42124.599849537037</v>
      </c>
      <c r="J695" s="9">
        <v>42094.599849537037</v>
      </c>
      <c r="K695" t="b">
        <v>0</v>
      </c>
      <c r="L695">
        <v>296</v>
      </c>
      <c r="M695" t="b">
        <v>0</v>
      </c>
      <c r="N695" s="6" t="s">
        <v>8273</v>
      </c>
      <c r="O695" s="5">
        <f t="shared" si="40"/>
        <v>35.338000000000001</v>
      </c>
      <c r="P695">
        <f t="shared" si="41"/>
        <v>119.38513513513513</v>
      </c>
      <c r="Q695" s="6" t="s">
        <v>8319</v>
      </c>
      <c r="R695" s="6" t="s">
        <v>8321</v>
      </c>
      <c r="S695">
        <f t="shared" si="42"/>
        <v>2015</v>
      </c>
      <c r="T695">
        <f t="shared" si="43"/>
        <v>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9">
        <v>42767.455543981479</v>
      </c>
      <c r="J696" s="9">
        <v>42737.455543981479</v>
      </c>
      <c r="K696" t="b">
        <v>0</v>
      </c>
      <c r="L696">
        <v>7</v>
      </c>
      <c r="M696" t="b">
        <v>0</v>
      </c>
      <c r="N696" s="6" t="s">
        <v>8273</v>
      </c>
      <c r="O696" s="5">
        <f t="shared" si="40"/>
        <v>0.39333333333333331</v>
      </c>
      <c r="P696">
        <f t="shared" si="41"/>
        <v>84.285714285714292</v>
      </c>
      <c r="Q696" s="6" t="s">
        <v>8319</v>
      </c>
      <c r="R696" s="6" t="s">
        <v>8321</v>
      </c>
      <c r="S696">
        <f t="shared" si="42"/>
        <v>2017</v>
      </c>
      <c r="T696">
        <f t="shared" si="43"/>
        <v>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9">
        <v>41943.312731481477</v>
      </c>
      <c r="J697" s="9">
        <v>41913.312731481477</v>
      </c>
      <c r="K697" t="b">
        <v>0</v>
      </c>
      <c r="L697">
        <v>7</v>
      </c>
      <c r="M697" t="b">
        <v>0</v>
      </c>
      <c r="N697" s="6" t="s">
        <v>8273</v>
      </c>
      <c r="O697" s="5">
        <f t="shared" si="40"/>
        <v>1.06</v>
      </c>
      <c r="P697">
        <f t="shared" si="41"/>
        <v>90.857142857142861</v>
      </c>
      <c r="Q697" s="6" t="s">
        <v>8319</v>
      </c>
      <c r="R697" s="6" t="s">
        <v>8321</v>
      </c>
      <c r="S697">
        <f t="shared" si="42"/>
        <v>2014</v>
      </c>
      <c r="T697">
        <f t="shared" si="43"/>
        <v>10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9">
        <v>41845.718773148146</v>
      </c>
      <c r="J698" s="9">
        <v>41815.718773148146</v>
      </c>
      <c r="K698" t="b">
        <v>0</v>
      </c>
      <c r="L698">
        <v>1</v>
      </c>
      <c r="M698" t="b">
        <v>0</v>
      </c>
      <c r="N698" s="6" t="s">
        <v>8273</v>
      </c>
      <c r="O698" s="5">
        <f t="shared" si="40"/>
        <v>5.7142857142857147E-4</v>
      </c>
      <c r="P698">
        <f t="shared" si="41"/>
        <v>1</v>
      </c>
      <c r="Q698" s="6" t="s">
        <v>8319</v>
      </c>
      <c r="R698" s="6" t="s">
        <v>8321</v>
      </c>
      <c r="S698">
        <f t="shared" si="42"/>
        <v>2014</v>
      </c>
      <c r="T698">
        <f t="shared" si="43"/>
        <v>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9">
        <v>42403.314687500002</v>
      </c>
      <c r="J699" s="9">
        <v>42388.314687500002</v>
      </c>
      <c r="K699" t="b">
        <v>0</v>
      </c>
      <c r="L699">
        <v>114</v>
      </c>
      <c r="M699" t="b">
        <v>0</v>
      </c>
      <c r="N699" s="6" t="s">
        <v>8273</v>
      </c>
      <c r="O699" s="5">
        <f t="shared" si="40"/>
        <v>46.379999999999995</v>
      </c>
      <c r="P699">
        <f t="shared" si="41"/>
        <v>20.342105263157894</v>
      </c>
      <c r="Q699" s="6" t="s">
        <v>8319</v>
      </c>
      <c r="R699" s="6" t="s">
        <v>8321</v>
      </c>
      <c r="S699">
        <f t="shared" si="42"/>
        <v>2016</v>
      </c>
      <c r="T699">
        <f t="shared" si="43"/>
        <v>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9">
        <v>41899.875</v>
      </c>
      <c r="J700" s="9">
        <v>41866.72274305555</v>
      </c>
      <c r="K700" t="b">
        <v>0</v>
      </c>
      <c r="L700">
        <v>29</v>
      </c>
      <c r="M700" t="b">
        <v>0</v>
      </c>
      <c r="N700" s="6" t="s">
        <v>8273</v>
      </c>
      <c r="O700" s="5">
        <f t="shared" si="40"/>
        <v>15.39</v>
      </c>
      <c r="P700">
        <f t="shared" si="41"/>
        <v>530.68965517241384</v>
      </c>
      <c r="Q700" s="6" t="s">
        <v>8319</v>
      </c>
      <c r="R700" s="6" t="s">
        <v>8321</v>
      </c>
      <c r="S700">
        <f t="shared" si="42"/>
        <v>2014</v>
      </c>
      <c r="T700">
        <f t="shared" si="43"/>
        <v>8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9">
        <v>41600.458333333328</v>
      </c>
      <c r="J701" s="9">
        <v>41563.277175925927</v>
      </c>
      <c r="K701" t="b">
        <v>0</v>
      </c>
      <c r="L701">
        <v>890</v>
      </c>
      <c r="M701" t="b">
        <v>0</v>
      </c>
      <c r="N701" s="6" t="s">
        <v>8273</v>
      </c>
      <c r="O701" s="5">
        <f t="shared" si="40"/>
        <v>82.422107692307705</v>
      </c>
      <c r="P701">
        <f t="shared" si="41"/>
        <v>120.39184269662923</v>
      </c>
      <c r="Q701" s="6" t="s">
        <v>8319</v>
      </c>
      <c r="R701" s="6" t="s">
        <v>8321</v>
      </c>
      <c r="S701">
        <f t="shared" si="42"/>
        <v>2013</v>
      </c>
      <c r="T701">
        <f t="shared" si="43"/>
        <v>10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9">
        <v>42745.480104166665</v>
      </c>
      <c r="J702" s="9">
        <v>42715.480104166665</v>
      </c>
      <c r="K702" t="b">
        <v>0</v>
      </c>
      <c r="L702">
        <v>31</v>
      </c>
      <c r="M702" t="b">
        <v>0</v>
      </c>
      <c r="N702" s="6" t="s">
        <v>8273</v>
      </c>
      <c r="O702" s="5">
        <f t="shared" si="40"/>
        <v>2.6866666666666665</v>
      </c>
      <c r="P702">
        <f t="shared" si="41"/>
        <v>13</v>
      </c>
      <c r="Q702" s="6" t="s">
        <v>8319</v>
      </c>
      <c r="R702" s="6" t="s">
        <v>8321</v>
      </c>
      <c r="S702">
        <f t="shared" si="42"/>
        <v>2016</v>
      </c>
      <c r="T702">
        <f t="shared" si="43"/>
        <v>12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9">
        <v>41843.454629629625</v>
      </c>
      <c r="J703" s="9">
        <v>41813.454629629625</v>
      </c>
      <c r="K703" t="b">
        <v>0</v>
      </c>
      <c r="L703">
        <v>21</v>
      </c>
      <c r="M703" t="b">
        <v>0</v>
      </c>
      <c r="N703" s="6" t="s">
        <v>8273</v>
      </c>
      <c r="O703" s="5">
        <f t="shared" si="40"/>
        <v>26.6</v>
      </c>
      <c r="P703">
        <f t="shared" si="41"/>
        <v>291.33333333333331</v>
      </c>
      <c r="Q703" s="6" t="s">
        <v>8319</v>
      </c>
      <c r="R703" s="6" t="s">
        <v>8321</v>
      </c>
      <c r="S703">
        <f t="shared" si="42"/>
        <v>2014</v>
      </c>
      <c r="T703">
        <f t="shared" si="43"/>
        <v>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9">
        <v>42698.560034722213</v>
      </c>
      <c r="J704" s="9">
        <v>42668.518368055556</v>
      </c>
      <c r="K704" t="b">
        <v>0</v>
      </c>
      <c r="L704">
        <v>37</v>
      </c>
      <c r="M704" t="b">
        <v>0</v>
      </c>
      <c r="N704" s="6" t="s">
        <v>8273</v>
      </c>
      <c r="O704" s="5">
        <f t="shared" si="40"/>
        <v>30.813400000000001</v>
      </c>
      <c r="P704">
        <f t="shared" si="41"/>
        <v>124.9191891891892</v>
      </c>
      <c r="Q704" s="6" t="s">
        <v>8319</v>
      </c>
      <c r="R704" s="6" t="s">
        <v>8321</v>
      </c>
      <c r="S704">
        <f t="shared" si="42"/>
        <v>2016</v>
      </c>
      <c r="T704">
        <f t="shared" si="43"/>
        <v>10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9">
        <v>42766.772222222215</v>
      </c>
      <c r="J705" s="9">
        <v>42711.742465277777</v>
      </c>
      <c r="K705" t="b">
        <v>0</v>
      </c>
      <c r="L705">
        <v>7</v>
      </c>
      <c r="M705" t="b">
        <v>0</v>
      </c>
      <c r="N705" s="6" t="s">
        <v>8273</v>
      </c>
      <c r="O705" s="5">
        <f t="shared" si="40"/>
        <v>5.58</v>
      </c>
      <c r="P705">
        <f t="shared" si="41"/>
        <v>119.57142857142857</v>
      </c>
      <c r="Q705" s="6" t="s">
        <v>8319</v>
      </c>
      <c r="R705" s="6" t="s">
        <v>8321</v>
      </c>
      <c r="S705">
        <f t="shared" si="42"/>
        <v>2016</v>
      </c>
      <c r="T705">
        <f t="shared" si="43"/>
        <v>12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9">
        <v>42785.984583333331</v>
      </c>
      <c r="J706" s="9">
        <v>42725.984583333331</v>
      </c>
      <c r="K706" t="b">
        <v>0</v>
      </c>
      <c r="L706">
        <v>4</v>
      </c>
      <c r="M706" t="b">
        <v>0</v>
      </c>
      <c r="N706" s="6" t="s">
        <v>8273</v>
      </c>
      <c r="O706" s="5">
        <f t="shared" ref="O706:O769" si="44">E706/D706*100</f>
        <v>0.87454545454545463</v>
      </c>
      <c r="P706">
        <f t="shared" ref="P706:P769" si="45">E706/L706</f>
        <v>120.25</v>
      </c>
      <c r="Q706" s="6" t="s">
        <v>8319</v>
      </c>
      <c r="R706" s="6" t="s">
        <v>8321</v>
      </c>
      <c r="S706">
        <f t="shared" si="42"/>
        <v>2016</v>
      </c>
      <c r="T706">
        <f t="shared" si="43"/>
        <v>12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9">
        <v>42756.283310185179</v>
      </c>
      <c r="J707" s="9">
        <v>42726.283310185179</v>
      </c>
      <c r="K707" t="b">
        <v>0</v>
      </c>
      <c r="L707">
        <v>5</v>
      </c>
      <c r="M707" t="b">
        <v>0</v>
      </c>
      <c r="N707" s="6" t="s">
        <v>8273</v>
      </c>
      <c r="O707" s="5">
        <f t="shared" si="44"/>
        <v>0.97699999999999987</v>
      </c>
      <c r="P707">
        <f t="shared" si="45"/>
        <v>195.4</v>
      </c>
      <c r="Q707" s="6" t="s">
        <v>8319</v>
      </c>
      <c r="R707" s="6" t="s">
        <v>8321</v>
      </c>
      <c r="S707">
        <f t="shared" ref="S707:S770" si="46">YEAR(J707)</f>
        <v>2016</v>
      </c>
      <c r="T707">
        <f t="shared" ref="T707:T770" si="47">MONTH(J707)</f>
        <v>12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9">
        <v>42718.568749999999</v>
      </c>
      <c r="J708" s="9">
        <v>42676.786840277775</v>
      </c>
      <c r="K708" t="b">
        <v>0</v>
      </c>
      <c r="L708">
        <v>0</v>
      </c>
      <c r="M708" t="b">
        <v>0</v>
      </c>
      <c r="N708" s="6" t="s">
        <v>8273</v>
      </c>
      <c r="O708" s="5">
        <f t="shared" si="44"/>
        <v>0</v>
      </c>
      <c r="P708" t="e">
        <f t="shared" si="45"/>
        <v>#DIV/0!</v>
      </c>
      <c r="Q708" s="6" t="s">
        <v>8319</v>
      </c>
      <c r="R708" s="6" t="s">
        <v>8321</v>
      </c>
      <c r="S708">
        <f t="shared" si="46"/>
        <v>2016</v>
      </c>
      <c r="T708">
        <f t="shared" si="47"/>
        <v>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9">
        <v>42736.45517361111</v>
      </c>
      <c r="J709" s="9">
        <v>42696.45517361111</v>
      </c>
      <c r="K709" t="b">
        <v>0</v>
      </c>
      <c r="L709">
        <v>456</v>
      </c>
      <c r="M709" t="b">
        <v>0</v>
      </c>
      <c r="N709" s="6" t="s">
        <v>8273</v>
      </c>
      <c r="O709" s="5">
        <f t="shared" si="44"/>
        <v>78.927352941176466</v>
      </c>
      <c r="P709">
        <f t="shared" si="45"/>
        <v>117.69868421052631</v>
      </c>
      <c r="Q709" s="6" t="s">
        <v>8319</v>
      </c>
      <c r="R709" s="6" t="s">
        <v>8321</v>
      </c>
      <c r="S709">
        <f t="shared" si="46"/>
        <v>2016</v>
      </c>
      <c r="T709">
        <f t="shared" si="47"/>
        <v>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9">
        <v>41895.372685185182</v>
      </c>
      <c r="J710" s="9">
        <v>41835.372685185182</v>
      </c>
      <c r="K710" t="b">
        <v>0</v>
      </c>
      <c r="L710">
        <v>369</v>
      </c>
      <c r="M710" t="b">
        <v>0</v>
      </c>
      <c r="N710" s="6" t="s">
        <v>8273</v>
      </c>
      <c r="O710" s="5">
        <f t="shared" si="44"/>
        <v>22.092500000000001</v>
      </c>
      <c r="P710">
        <f t="shared" si="45"/>
        <v>23.948509485094849</v>
      </c>
      <c r="Q710" s="6" t="s">
        <v>8319</v>
      </c>
      <c r="R710" s="6" t="s">
        <v>8321</v>
      </c>
      <c r="S710">
        <f t="shared" si="46"/>
        <v>2014</v>
      </c>
      <c r="T710">
        <f t="shared" si="47"/>
        <v>7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9">
        <v>41977.832858796297</v>
      </c>
      <c r="J711" s="9">
        <v>41947.832858796297</v>
      </c>
      <c r="K711" t="b">
        <v>0</v>
      </c>
      <c r="L711">
        <v>2</v>
      </c>
      <c r="M711" t="b">
        <v>0</v>
      </c>
      <c r="N711" s="6" t="s">
        <v>8273</v>
      </c>
      <c r="O711" s="5">
        <f t="shared" si="44"/>
        <v>0.40666666666666662</v>
      </c>
      <c r="P711">
        <f t="shared" si="45"/>
        <v>30.5</v>
      </c>
      <c r="Q711" s="6" t="s">
        <v>8319</v>
      </c>
      <c r="R711" s="6" t="s">
        <v>8321</v>
      </c>
      <c r="S711">
        <f t="shared" si="46"/>
        <v>2014</v>
      </c>
      <c r="T711">
        <f t="shared" si="47"/>
        <v>11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9">
        <v>41870.822222222218</v>
      </c>
      <c r="J712" s="9">
        <v>41837.776643518519</v>
      </c>
      <c r="K712" t="b">
        <v>0</v>
      </c>
      <c r="L712">
        <v>0</v>
      </c>
      <c r="M712" t="b">
        <v>0</v>
      </c>
      <c r="N712" s="6" t="s">
        <v>8273</v>
      </c>
      <c r="O712" s="5">
        <f t="shared" si="44"/>
        <v>0</v>
      </c>
      <c r="P712" t="e">
        <f t="shared" si="45"/>
        <v>#DIV/0!</v>
      </c>
      <c r="Q712" s="6" t="s">
        <v>8319</v>
      </c>
      <c r="R712" s="6" t="s">
        <v>8321</v>
      </c>
      <c r="S712">
        <f t="shared" si="46"/>
        <v>2014</v>
      </c>
      <c r="T712">
        <f t="shared" si="47"/>
        <v>7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9">
        <v>42718.292453703696</v>
      </c>
      <c r="J713" s="9">
        <v>42678.250787037039</v>
      </c>
      <c r="K713" t="b">
        <v>0</v>
      </c>
      <c r="L713">
        <v>338</v>
      </c>
      <c r="M713" t="b">
        <v>0</v>
      </c>
      <c r="N713" s="6" t="s">
        <v>8273</v>
      </c>
      <c r="O713" s="5">
        <f t="shared" si="44"/>
        <v>33.790999999999997</v>
      </c>
      <c r="P713">
        <f t="shared" si="45"/>
        <v>99.973372781065095</v>
      </c>
      <c r="Q713" s="6" t="s">
        <v>8319</v>
      </c>
      <c r="R713" s="6" t="s">
        <v>8321</v>
      </c>
      <c r="S713">
        <f t="shared" si="46"/>
        <v>2016</v>
      </c>
      <c r="T713">
        <f t="shared" si="47"/>
        <v>11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9">
        <v>42414.472592592596</v>
      </c>
      <c r="J714" s="9">
        <v>42384.472592592596</v>
      </c>
      <c r="K714" t="b">
        <v>0</v>
      </c>
      <c r="L714">
        <v>4</v>
      </c>
      <c r="M714" t="b">
        <v>0</v>
      </c>
      <c r="N714" s="6" t="s">
        <v>8273</v>
      </c>
      <c r="O714" s="5">
        <f t="shared" si="44"/>
        <v>0.21649484536082475</v>
      </c>
      <c r="P714">
        <f t="shared" si="45"/>
        <v>26.25</v>
      </c>
      <c r="Q714" s="6" t="s">
        <v>8319</v>
      </c>
      <c r="R714" s="6" t="s">
        <v>8321</v>
      </c>
      <c r="S714">
        <f t="shared" si="46"/>
        <v>2016</v>
      </c>
      <c r="T714">
        <f t="shared" si="47"/>
        <v>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9">
        <v>42526.320972222216</v>
      </c>
      <c r="J715" s="9">
        <v>42496.320972222216</v>
      </c>
      <c r="K715" t="b">
        <v>0</v>
      </c>
      <c r="L715">
        <v>1</v>
      </c>
      <c r="M715" t="b">
        <v>0</v>
      </c>
      <c r="N715" s="6" t="s">
        <v>8273</v>
      </c>
      <c r="O715" s="5">
        <f t="shared" si="44"/>
        <v>0.79600000000000004</v>
      </c>
      <c r="P715">
        <f t="shared" si="45"/>
        <v>199</v>
      </c>
      <c r="Q715" s="6" t="s">
        <v>8319</v>
      </c>
      <c r="R715" s="6" t="s">
        <v>8321</v>
      </c>
      <c r="S715">
        <f t="shared" si="46"/>
        <v>2016</v>
      </c>
      <c r="T715">
        <f t="shared" si="47"/>
        <v>5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9">
        <v>42794.579652777778</v>
      </c>
      <c r="J716" s="9">
        <v>42734.579652777778</v>
      </c>
      <c r="K716" t="b">
        <v>0</v>
      </c>
      <c r="L716">
        <v>28</v>
      </c>
      <c r="M716" t="b">
        <v>0</v>
      </c>
      <c r="N716" s="6" t="s">
        <v>8273</v>
      </c>
      <c r="O716" s="5">
        <f t="shared" si="44"/>
        <v>14.993333333333334</v>
      </c>
      <c r="P716">
        <f t="shared" si="45"/>
        <v>80.321428571428569</v>
      </c>
      <c r="Q716" s="6" t="s">
        <v>8319</v>
      </c>
      <c r="R716" s="6" t="s">
        <v>8321</v>
      </c>
      <c r="S716">
        <f t="shared" si="46"/>
        <v>2016</v>
      </c>
      <c r="T716">
        <f t="shared" si="47"/>
        <v>12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9">
        <v>42312.924074074072</v>
      </c>
      <c r="J717" s="9">
        <v>42272.8824074074</v>
      </c>
      <c r="K717" t="b">
        <v>0</v>
      </c>
      <c r="L717">
        <v>12</v>
      </c>
      <c r="M717" t="b">
        <v>0</v>
      </c>
      <c r="N717" s="6" t="s">
        <v>8273</v>
      </c>
      <c r="O717" s="5">
        <f t="shared" si="44"/>
        <v>5.0509090909090908</v>
      </c>
      <c r="P717">
        <f t="shared" si="45"/>
        <v>115.75</v>
      </c>
      <c r="Q717" s="6" t="s">
        <v>8319</v>
      </c>
      <c r="R717" s="6" t="s">
        <v>8321</v>
      </c>
      <c r="S717">
        <f t="shared" si="46"/>
        <v>2015</v>
      </c>
      <c r="T717">
        <f t="shared" si="47"/>
        <v>9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9">
        <v>41973.791666666664</v>
      </c>
      <c r="J718" s="9">
        <v>41940.450312499997</v>
      </c>
      <c r="K718" t="b">
        <v>0</v>
      </c>
      <c r="L718">
        <v>16</v>
      </c>
      <c r="M718" t="b">
        <v>0</v>
      </c>
      <c r="N718" s="6" t="s">
        <v>8273</v>
      </c>
      <c r="O718" s="5">
        <f t="shared" si="44"/>
        <v>10.214285714285715</v>
      </c>
      <c r="P718">
        <f t="shared" si="45"/>
        <v>44.6875</v>
      </c>
      <c r="Q718" s="6" t="s">
        <v>8319</v>
      </c>
      <c r="R718" s="6" t="s">
        <v>8321</v>
      </c>
      <c r="S718">
        <f t="shared" si="46"/>
        <v>2014</v>
      </c>
      <c r="T718">
        <f t="shared" si="47"/>
        <v>10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9">
        <v>41887.645856481482</v>
      </c>
      <c r="J719" s="9">
        <v>41857.645856481482</v>
      </c>
      <c r="K719" t="b">
        <v>0</v>
      </c>
      <c r="L719">
        <v>4</v>
      </c>
      <c r="M719" t="b">
        <v>0</v>
      </c>
      <c r="N719" s="6" t="s">
        <v>8273</v>
      </c>
      <c r="O719" s="5">
        <f t="shared" si="44"/>
        <v>0.30499999999999999</v>
      </c>
      <c r="P719">
        <f t="shared" si="45"/>
        <v>76.25</v>
      </c>
      <c r="Q719" s="6" t="s">
        <v>8319</v>
      </c>
      <c r="R719" s="6" t="s">
        <v>8321</v>
      </c>
      <c r="S719">
        <f t="shared" si="46"/>
        <v>2014</v>
      </c>
      <c r="T719">
        <f t="shared" si="47"/>
        <v>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9">
        <v>42784.040972222218</v>
      </c>
      <c r="J720" s="9">
        <v>42752.637118055551</v>
      </c>
      <c r="K720" t="b">
        <v>0</v>
      </c>
      <c r="L720">
        <v>4</v>
      </c>
      <c r="M720" t="b">
        <v>0</v>
      </c>
      <c r="N720" s="6" t="s">
        <v>8273</v>
      </c>
      <c r="O720" s="5">
        <f t="shared" si="44"/>
        <v>0.75</v>
      </c>
      <c r="P720">
        <f t="shared" si="45"/>
        <v>22.5</v>
      </c>
      <c r="Q720" s="6" t="s">
        <v>8319</v>
      </c>
      <c r="R720" s="6" t="s">
        <v>8321</v>
      </c>
      <c r="S720">
        <f t="shared" si="46"/>
        <v>2017</v>
      </c>
      <c r="T720">
        <f t="shared" si="47"/>
        <v>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9">
        <v>42422.83189814815</v>
      </c>
      <c r="J721" s="9">
        <v>42408.83189814815</v>
      </c>
      <c r="K721" t="b">
        <v>0</v>
      </c>
      <c r="L721">
        <v>10</v>
      </c>
      <c r="M721" t="b">
        <v>0</v>
      </c>
      <c r="N721" s="6" t="s">
        <v>8273</v>
      </c>
      <c r="O721" s="5">
        <f t="shared" si="44"/>
        <v>1.2933333333333332</v>
      </c>
      <c r="P721">
        <f t="shared" si="45"/>
        <v>19.399999999999999</v>
      </c>
      <c r="Q721" s="6" t="s">
        <v>8319</v>
      </c>
      <c r="R721" s="6" t="s">
        <v>8321</v>
      </c>
      <c r="S721">
        <f t="shared" si="46"/>
        <v>2016</v>
      </c>
      <c r="T721">
        <f t="shared" si="47"/>
        <v>2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9">
        <v>40937.440868055557</v>
      </c>
      <c r="J722" s="9">
        <v>40909.440868055557</v>
      </c>
      <c r="K722" t="b">
        <v>0</v>
      </c>
      <c r="L722">
        <v>41</v>
      </c>
      <c r="M722" t="b">
        <v>1</v>
      </c>
      <c r="N722" s="6" t="s">
        <v>8274</v>
      </c>
      <c r="O722" s="5">
        <f t="shared" si="44"/>
        <v>143.94736842105263</v>
      </c>
      <c r="P722">
        <f t="shared" si="45"/>
        <v>66.707317073170728</v>
      </c>
      <c r="Q722" s="6" t="s">
        <v>8322</v>
      </c>
      <c r="R722" s="6" t="s">
        <v>8323</v>
      </c>
      <c r="S722">
        <f t="shared" si="46"/>
        <v>2012</v>
      </c>
      <c r="T722">
        <f t="shared" si="47"/>
        <v>1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9">
        <v>41852.363506944443</v>
      </c>
      <c r="J723" s="9">
        <v>41807.363506944443</v>
      </c>
      <c r="K723" t="b">
        <v>0</v>
      </c>
      <c r="L723">
        <v>119</v>
      </c>
      <c r="M723" t="b">
        <v>1</v>
      </c>
      <c r="N723" s="6" t="s">
        <v>8274</v>
      </c>
      <c r="O723" s="5">
        <f t="shared" si="44"/>
        <v>122.10975609756099</v>
      </c>
      <c r="P723">
        <f t="shared" si="45"/>
        <v>84.142857142857139</v>
      </c>
      <c r="Q723" s="6" t="s">
        <v>8322</v>
      </c>
      <c r="R723" s="6" t="s">
        <v>8323</v>
      </c>
      <c r="S723">
        <f t="shared" si="46"/>
        <v>2014</v>
      </c>
      <c r="T723">
        <f t="shared" si="47"/>
        <v>6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9">
        <v>41007.555300925924</v>
      </c>
      <c r="J724" s="9">
        <v>40977.596967592588</v>
      </c>
      <c r="K724" t="b">
        <v>0</v>
      </c>
      <c r="L724">
        <v>153</v>
      </c>
      <c r="M724" t="b">
        <v>1</v>
      </c>
      <c r="N724" s="6" t="s">
        <v>8274</v>
      </c>
      <c r="O724" s="5">
        <f t="shared" si="44"/>
        <v>132.024</v>
      </c>
      <c r="P724">
        <f t="shared" si="45"/>
        <v>215.72549019607843</v>
      </c>
      <c r="Q724" s="6" t="s">
        <v>8322</v>
      </c>
      <c r="R724" s="6" t="s">
        <v>8323</v>
      </c>
      <c r="S724">
        <f t="shared" si="46"/>
        <v>2012</v>
      </c>
      <c r="T724">
        <f t="shared" si="47"/>
        <v>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9">
        <v>42214.957638888889</v>
      </c>
      <c r="J725" s="9">
        <v>42184.608206018522</v>
      </c>
      <c r="K725" t="b">
        <v>0</v>
      </c>
      <c r="L725">
        <v>100</v>
      </c>
      <c r="M725" t="b">
        <v>1</v>
      </c>
      <c r="N725" s="6" t="s">
        <v>8274</v>
      </c>
      <c r="O725" s="5">
        <f t="shared" si="44"/>
        <v>109.38000000000001</v>
      </c>
      <c r="P725">
        <f t="shared" si="45"/>
        <v>54.69</v>
      </c>
      <c r="Q725" s="6" t="s">
        <v>8322</v>
      </c>
      <c r="R725" s="6" t="s">
        <v>8323</v>
      </c>
      <c r="S725">
        <f t="shared" si="46"/>
        <v>2015</v>
      </c>
      <c r="T725">
        <f t="shared" si="47"/>
        <v>6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9">
        <v>40724.430127314808</v>
      </c>
      <c r="J726" s="9">
        <v>40694.430127314808</v>
      </c>
      <c r="K726" t="b">
        <v>0</v>
      </c>
      <c r="L726">
        <v>143</v>
      </c>
      <c r="M726" t="b">
        <v>1</v>
      </c>
      <c r="N726" s="6" t="s">
        <v>8274</v>
      </c>
      <c r="O726" s="5">
        <f t="shared" si="44"/>
        <v>105.47157142857144</v>
      </c>
      <c r="P726">
        <f t="shared" si="45"/>
        <v>51.62944055944056</v>
      </c>
      <c r="Q726" s="6" t="s">
        <v>8322</v>
      </c>
      <c r="R726" s="6" t="s">
        <v>8323</v>
      </c>
      <c r="S726">
        <f t="shared" si="46"/>
        <v>2011</v>
      </c>
      <c r="T726">
        <f t="shared" si="47"/>
        <v>5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9">
        <v>42351.417962962958</v>
      </c>
      <c r="J727" s="9">
        <v>42321.417962962958</v>
      </c>
      <c r="K727" t="b">
        <v>0</v>
      </c>
      <c r="L727">
        <v>140</v>
      </c>
      <c r="M727" t="b">
        <v>1</v>
      </c>
      <c r="N727" s="6" t="s">
        <v>8274</v>
      </c>
      <c r="O727" s="5">
        <f t="shared" si="44"/>
        <v>100.35000000000001</v>
      </c>
      <c r="P727">
        <f t="shared" si="45"/>
        <v>143.35714285714286</v>
      </c>
      <c r="Q727" s="6" t="s">
        <v>8322</v>
      </c>
      <c r="R727" s="6" t="s">
        <v>8323</v>
      </c>
      <c r="S727">
        <f t="shared" si="46"/>
        <v>2015</v>
      </c>
      <c r="T727">
        <f t="shared" si="47"/>
        <v>11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9">
        <v>41375.834340277775</v>
      </c>
      <c r="J728" s="9">
        <v>41345.834340277775</v>
      </c>
      <c r="K728" t="b">
        <v>0</v>
      </c>
      <c r="L728">
        <v>35</v>
      </c>
      <c r="M728" t="b">
        <v>1</v>
      </c>
      <c r="N728" s="6" t="s">
        <v>8274</v>
      </c>
      <c r="O728" s="5">
        <f t="shared" si="44"/>
        <v>101.4</v>
      </c>
      <c r="P728">
        <f t="shared" si="45"/>
        <v>72.428571428571431</v>
      </c>
      <c r="Q728" s="6" t="s">
        <v>8322</v>
      </c>
      <c r="R728" s="6" t="s">
        <v>8323</v>
      </c>
      <c r="S728">
        <f t="shared" si="46"/>
        <v>2013</v>
      </c>
      <c r="T728">
        <f t="shared" si="47"/>
        <v>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9">
        <v>41288.680555555555</v>
      </c>
      <c r="J729" s="9">
        <v>41246.811909722215</v>
      </c>
      <c r="K729" t="b">
        <v>0</v>
      </c>
      <c r="L729">
        <v>149</v>
      </c>
      <c r="M729" t="b">
        <v>1</v>
      </c>
      <c r="N729" s="6" t="s">
        <v>8274</v>
      </c>
      <c r="O729" s="5">
        <f t="shared" si="44"/>
        <v>155.51428571428571</v>
      </c>
      <c r="P729">
        <f t="shared" si="45"/>
        <v>36.530201342281877</v>
      </c>
      <c r="Q729" s="6" t="s">
        <v>8322</v>
      </c>
      <c r="R729" s="6" t="s">
        <v>8323</v>
      </c>
      <c r="S729">
        <f t="shared" si="46"/>
        <v>2012</v>
      </c>
      <c r="T729">
        <f t="shared" si="47"/>
        <v>12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9">
        <v>40776.629131944443</v>
      </c>
      <c r="J730" s="9">
        <v>40731.629131944443</v>
      </c>
      <c r="K730" t="b">
        <v>0</v>
      </c>
      <c r="L730">
        <v>130</v>
      </c>
      <c r="M730" t="b">
        <v>1</v>
      </c>
      <c r="N730" s="6" t="s">
        <v>8274</v>
      </c>
      <c r="O730" s="5">
        <f t="shared" si="44"/>
        <v>105.566</v>
      </c>
      <c r="P730">
        <f t="shared" si="45"/>
        <v>60.903461538461535</v>
      </c>
      <c r="Q730" s="6" t="s">
        <v>8322</v>
      </c>
      <c r="R730" s="6" t="s">
        <v>8323</v>
      </c>
      <c r="S730">
        <f t="shared" si="46"/>
        <v>2011</v>
      </c>
      <c r="T730">
        <f t="shared" si="47"/>
        <v>7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9">
        <v>41170.97755787037</v>
      </c>
      <c r="J731" s="9">
        <v>41110.97755787037</v>
      </c>
      <c r="K731" t="b">
        <v>0</v>
      </c>
      <c r="L731">
        <v>120</v>
      </c>
      <c r="M731" t="b">
        <v>1</v>
      </c>
      <c r="N731" s="6" t="s">
        <v>8274</v>
      </c>
      <c r="O731" s="5">
        <f t="shared" si="44"/>
        <v>130.65</v>
      </c>
      <c r="P731">
        <f t="shared" si="45"/>
        <v>43.55</v>
      </c>
      <c r="Q731" s="6" t="s">
        <v>8322</v>
      </c>
      <c r="R731" s="6" t="s">
        <v>8323</v>
      </c>
      <c r="S731">
        <f t="shared" si="46"/>
        <v>2012</v>
      </c>
      <c r="T731">
        <f t="shared" si="47"/>
        <v>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9">
        <v>40884.536932870367</v>
      </c>
      <c r="J732" s="9">
        <v>40854.536932870367</v>
      </c>
      <c r="K732" t="b">
        <v>0</v>
      </c>
      <c r="L732">
        <v>265</v>
      </c>
      <c r="M732" t="b">
        <v>1</v>
      </c>
      <c r="N732" s="6" t="s">
        <v>8274</v>
      </c>
      <c r="O732" s="5">
        <f t="shared" si="44"/>
        <v>132.19</v>
      </c>
      <c r="P732">
        <f t="shared" si="45"/>
        <v>99.766037735849054</v>
      </c>
      <c r="Q732" s="6" t="s">
        <v>8322</v>
      </c>
      <c r="R732" s="6" t="s">
        <v>8323</v>
      </c>
      <c r="S732">
        <f t="shared" si="46"/>
        <v>2011</v>
      </c>
      <c r="T732">
        <f t="shared" si="47"/>
        <v>11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9">
        <v>40930.041666666664</v>
      </c>
      <c r="J733" s="9">
        <v>40879.587349537032</v>
      </c>
      <c r="K733" t="b">
        <v>0</v>
      </c>
      <c r="L733">
        <v>71</v>
      </c>
      <c r="M733" t="b">
        <v>1</v>
      </c>
      <c r="N733" s="6" t="s">
        <v>8274</v>
      </c>
      <c r="O733" s="5">
        <f t="shared" si="44"/>
        <v>126</v>
      </c>
      <c r="P733">
        <f t="shared" si="45"/>
        <v>88.732394366197184</v>
      </c>
      <c r="Q733" s="6" t="s">
        <v>8322</v>
      </c>
      <c r="R733" s="6" t="s">
        <v>8323</v>
      </c>
      <c r="S733">
        <f t="shared" si="46"/>
        <v>2011</v>
      </c>
      <c r="T733">
        <f t="shared" si="47"/>
        <v>12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9">
        <v>41546.21598379629</v>
      </c>
      <c r="J734" s="9">
        <v>41486.21598379629</v>
      </c>
      <c r="K734" t="b">
        <v>0</v>
      </c>
      <c r="L734">
        <v>13</v>
      </c>
      <c r="M734" t="b">
        <v>1</v>
      </c>
      <c r="N734" s="6" t="s">
        <v>8274</v>
      </c>
      <c r="O734" s="5">
        <f t="shared" si="44"/>
        <v>160</v>
      </c>
      <c r="P734">
        <f t="shared" si="45"/>
        <v>4.9230769230769234</v>
      </c>
      <c r="Q734" s="6" t="s">
        <v>8322</v>
      </c>
      <c r="R734" s="6" t="s">
        <v>8323</v>
      </c>
      <c r="S734">
        <f t="shared" si="46"/>
        <v>2013</v>
      </c>
      <c r="T734">
        <f t="shared" si="47"/>
        <v>7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9">
        <v>41628.211712962962</v>
      </c>
      <c r="J735" s="9">
        <v>41598.211712962962</v>
      </c>
      <c r="K735" t="b">
        <v>0</v>
      </c>
      <c r="L735">
        <v>169</v>
      </c>
      <c r="M735" t="b">
        <v>1</v>
      </c>
      <c r="N735" s="6" t="s">
        <v>8274</v>
      </c>
      <c r="O735" s="5">
        <f t="shared" si="44"/>
        <v>120.48</v>
      </c>
      <c r="P735">
        <f t="shared" si="45"/>
        <v>17.822485207100591</v>
      </c>
      <c r="Q735" s="6" t="s">
        <v>8322</v>
      </c>
      <c r="R735" s="6" t="s">
        <v>8323</v>
      </c>
      <c r="S735">
        <f t="shared" si="46"/>
        <v>2013</v>
      </c>
      <c r="T735">
        <f t="shared" si="47"/>
        <v>11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9">
        <v>42132.999999999993</v>
      </c>
      <c r="J736" s="9">
        <v>42101.956249999996</v>
      </c>
      <c r="K736" t="b">
        <v>0</v>
      </c>
      <c r="L736">
        <v>57</v>
      </c>
      <c r="M736" t="b">
        <v>1</v>
      </c>
      <c r="N736" s="6" t="s">
        <v>8274</v>
      </c>
      <c r="O736" s="5">
        <f t="shared" si="44"/>
        <v>125.52941176470588</v>
      </c>
      <c r="P736">
        <f t="shared" si="45"/>
        <v>187.19298245614036</v>
      </c>
      <c r="Q736" s="6" t="s">
        <v>8322</v>
      </c>
      <c r="R736" s="6" t="s">
        <v>8323</v>
      </c>
      <c r="S736">
        <f t="shared" si="46"/>
        <v>2015</v>
      </c>
      <c r="T736">
        <f t="shared" si="47"/>
        <v>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9">
        <v>41976.818749999999</v>
      </c>
      <c r="J737" s="9">
        <v>41945.821134259255</v>
      </c>
      <c r="K737" t="b">
        <v>0</v>
      </c>
      <c r="L737">
        <v>229</v>
      </c>
      <c r="M737" t="b">
        <v>1</v>
      </c>
      <c r="N737" s="6" t="s">
        <v>8274</v>
      </c>
      <c r="O737" s="5">
        <f t="shared" si="44"/>
        <v>114.40638297872341</v>
      </c>
      <c r="P737">
        <f t="shared" si="45"/>
        <v>234.80786026200875</v>
      </c>
      <c r="Q737" s="6" t="s">
        <v>8322</v>
      </c>
      <c r="R737" s="6" t="s">
        <v>8323</v>
      </c>
      <c r="S737">
        <f t="shared" si="46"/>
        <v>2014</v>
      </c>
      <c r="T737">
        <f t="shared" si="47"/>
        <v>11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9">
        <v>41598.999305555553</v>
      </c>
      <c r="J738" s="9">
        <v>41579.525925925926</v>
      </c>
      <c r="K738" t="b">
        <v>0</v>
      </c>
      <c r="L738">
        <v>108</v>
      </c>
      <c r="M738" t="b">
        <v>1</v>
      </c>
      <c r="N738" s="6" t="s">
        <v>8274</v>
      </c>
      <c r="O738" s="5">
        <f t="shared" si="44"/>
        <v>315.13888888888891</v>
      </c>
      <c r="P738">
        <f t="shared" si="45"/>
        <v>105.04629629629629</v>
      </c>
      <c r="Q738" s="6" t="s">
        <v>8322</v>
      </c>
      <c r="R738" s="6" t="s">
        <v>8323</v>
      </c>
      <c r="S738">
        <f t="shared" si="46"/>
        <v>2013</v>
      </c>
      <c r="T738">
        <f t="shared" si="47"/>
        <v>11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9">
        <v>41684.625</v>
      </c>
      <c r="J739" s="9">
        <v>41667.066979166666</v>
      </c>
      <c r="K739" t="b">
        <v>0</v>
      </c>
      <c r="L739">
        <v>108</v>
      </c>
      <c r="M739" t="b">
        <v>1</v>
      </c>
      <c r="N739" s="6" t="s">
        <v>8274</v>
      </c>
      <c r="O739" s="5">
        <f t="shared" si="44"/>
        <v>122.39999999999999</v>
      </c>
      <c r="P739">
        <f t="shared" si="45"/>
        <v>56.666666666666664</v>
      </c>
      <c r="Q739" s="6" t="s">
        <v>8322</v>
      </c>
      <c r="R739" s="6" t="s">
        <v>8323</v>
      </c>
      <c r="S739">
        <f t="shared" si="46"/>
        <v>2014</v>
      </c>
      <c r="T739">
        <f t="shared" si="47"/>
        <v>1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9">
        <v>41973.999305555553</v>
      </c>
      <c r="J740" s="9">
        <v>41943.395763888882</v>
      </c>
      <c r="K740" t="b">
        <v>0</v>
      </c>
      <c r="L740">
        <v>41</v>
      </c>
      <c r="M740" t="b">
        <v>1</v>
      </c>
      <c r="N740" s="6" t="s">
        <v>8274</v>
      </c>
      <c r="O740" s="5">
        <f t="shared" si="44"/>
        <v>106.73333333333332</v>
      </c>
      <c r="P740">
        <f t="shared" si="45"/>
        <v>39.048780487804876</v>
      </c>
      <c r="Q740" s="6" t="s">
        <v>8322</v>
      </c>
      <c r="R740" s="6" t="s">
        <v>8323</v>
      </c>
      <c r="S740">
        <f t="shared" si="46"/>
        <v>2014</v>
      </c>
      <c r="T740">
        <f t="shared" si="47"/>
        <v>10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9">
        <v>41862.294317129628</v>
      </c>
      <c r="J741" s="9">
        <v>41829.294317129628</v>
      </c>
      <c r="K741" t="b">
        <v>0</v>
      </c>
      <c r="L741">
        <v>139</v>
      </c>
      <c r="M741" t="b">
        <v>1</v>
      </c>
      <c r="N741" s="6" t="s">
        <v>8274</v>
      </c>
      <c r="O741" s="5">
        <f t="shared" si="44"/>
        <v>158.33333333333331</v>
      </c>
      <c r="P741">
        <f t="shared" si="45"/>
        <v>68.345323741007192</v>
      </c>
      <c r="Q741" s="6" t="s">
        <v>8322</v>
      </c>
      <c r="R741" s="6" t="s">
        <v>8323</v>
      </c>
      <c r="S741">
        <f t="shared" si="46"/>
        <v>2014</v>
      </c>
      <c r="T741">
        <f t="shared" si="47"/>
        <v>7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9">
        <v>42175.93844907407</v>
      </c>
      <c r="J742" s="9">
        <v>42161.93844907407</v>
      </c>
      <c r="K742" t="b">
        <v>0</v>
      </c>
      <c r="L742">
        <v>19</v>
      </c>
      <c r="M742" t="b">
        <v>1</v>
      </c>
      <c r="N742" s="6" t="s">
        <v>8274</v>
      </c>
      <c r="O742" s="5">
        <f t="shared" si="44"/>
        <v>107.4</v>
      </c>
      <c r="P742">
        <f t="shared" si="45"/>
        <v>169.57894736842104</v>
      </c>
      <c r="Q742" s="6" t="s">
        <v>8322</v>
      </c>
      <c r="R742" s="6" t="s">
        <v>8323</v>
      </c>
      <c r="S742">
        <f t="shared" si="46"/>
        <v>2015</v>
      </c>
      <c r="T742">
        <f t="shared" si="47"/>
        <v>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9">
        <v>41436.439884259256</v>
      </c>
      <c r="J743" s="9">
        <v>41401.439884259256</v>
      </c>
      <c r="K743" t="b">
        <v>0</v>
      </c>
      <c r="L743">
        <v>94</v>
      </c>
      <c r="M743" t="b">
        <v>1</v>
      </c>
      <c r="N743" s="6" t="s">
        <v>8274</v>
      </c>
      <c r="O743" s="5">
        <f t="shared" si="44"/>
        <v>102.25999999999999</v>
      </c>
      <c r="P743">
        <f t="shared" si="45"/>
        <v>141.42340425531913</v>
      </c>
      <c r="Q743" s="6" t="s">
        <v>8322</v>
      </c>
      <c r="R743" s="6" t="s">
        <v>8323</v>
      </c>
      <c r="S743">
        <f t="shared" si="46"/>
        <v>2013</v>
      </c>
      <c r="T743">
        <f t="shared" si="47"/>
        <v>5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9">
        <v>41719.667962962958</v>
      </c>
      <c r="J744" s="9">
        <v>41689.709629629629</v>
      </c>
      <c r="K744" t="b">
        <v>0</v>
      </c>
      <c r="L744">
        <v>23</v>
      </c>
      <c r="M744" t="b">
        <v>1</v>
      </c>
      <c r="N744" s="6" t="s">
        <v>8274</v>
      </c>
      <c r="O744" s="5">
        <f t="shared" si="44"/>
        <v>110.71428571428572</v>
      </c>
      <c r="P744">
        <f t="shared" si="45"/>
        <v>67.391304347826093</v>
      </c>
      <c r="Q744" s="6" t="s">
        <v>8322</v>
      </c>
      <c r="R744" s="6" t="s">
        <v>8323</v>
      </c>
      <c r="S744">
        <f t="shared" si="46"/>
        <v>2014</v>
      </c>
      <c r="T744">
        <f t="shared" si="47"/>
        <v>2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9">
        <v>41015.666666666664</v>
      </c>
      <c r="J745" s="9">
        <v>40990.500983796293</v>
      </c>
      <c r="K745" t="b">
        <v>0</v>
      </c>
      <c r="L745">
        <v>15</v>
      </c>
      <c r="M745" t="b">
        <v>1</v>
      </c>
      <c r="N745" s="6" t="s">
        <v>8274</v>
      </c>
      <c r="O745" s="5">
        <f t="shared" si="44"/>
        <v>148</v>
      </c>
      <c r="P745">
        <f t="shared" si="45"/>
        <v>54.266666666666666</v>
      </c>
      <c r="Q745" s="6" t="s">
        <v>8322</v>
      </c>
      <c r="R745" s="6" t="s">
        <v>8323</v>
      </c>
      <c r="S745">
        <f t="shared" si="46"/>
        <v>2012</v>
      </c>
      <c r="T745">
        <f t="shared" si="47"/>
        <v>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9">
        <v>41256.748877314814</v>
      </c>
      <c r="J746" s="9">
        <v>41226.748877314814</v>
      </c>
      <c r="K746" t="b">
        <v>0</v>
      </c>
      <c r="L746">
        <v>62</v>
      </c>
      <c r="M746" t="b">
        <v>1</v>
      </c>
      <c r="N746" s="6" t="s">
        <v>8274</v>
      </c>
      <c r="O746" s="5">
        <f t="shared" si="44"/>
        <v>102.32000000000001</v>
      </c>
      <c r="P746">
        <f t="shared" si="45"/>
        <v>82.516129032258064</v>
      </c>
      <c r="Q746" s="6" t="s">
        <v>8322</v>
      </c>
      <c r="R746" s="6" t="s">
        <v>8323</v>
      </c>
      <c r="S746">
        <f t="shared" si="46"/>
        <v>2012</v>
      </c>
      <c r="T746">
        <f t="shared" si="47"/>
        <v>11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9">
        <v>41397.363946759258</v>
      </c>
      <c r="J747" s="9">
        <v>41367.363946759258</v>
      </c>
      <c r="K747" t="b">
        <v>0</v>
      </c>
      <c r="L747">
        <v>74</v>
      </c>
      <c r="M747" t="b">
        <v>1</v>
      </c>
      <c r="N747" s="6" t="s">
        <v>8274</v>
      </c>
      <c r="O747" s="5">
        <f t="shared" si="44"/>
        <v>179.09909909909908</v>
      </c>
      <c r="P747">
        <f t="shared" si="45"/>
        <v>53.729729729729726</v>
      </c>
      <c r="Q747" s="6" t="s">
        <v>8322</v>
      </c>
      <c r="R747" s="6" t="s">
        <v>8323</v>
      </c>
      <c r="S747">
        <f t="shared" si="46"/>
        <v>2013</v>
      </c>
      <c r="T747">
        <f t="shared" si="47"/>
        <v>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9">
        <v>41174.957638888889</v>
      </c>
      <c r="J748" s="9">
        <v>41156.834594907406</v>
      </c>
      <c r="K748" t="b">
        <v>0</v>
      </c>
      <c r="L748">
        <v>97</v>
      </c>
      <c r="M748" t="b">
        <v>1</v>
      </c>
      <c r="N748" s="6" t="s">
        <v>8274</v>
      </c>
      <c r="O748" s="5">
        <f t="shared" si="44"/>
        <v>111.08135252761969</v>
      </c>
      <c r="P748">
        <f t="shared" si="45"/>
        <v>34.206185567010309</v>
      </c>
      <c r="Q748" s="6" t="s">
        <v>8322</v>
      </c>
      <c r="R748" s="6" t="s">
        <v>8323</v>
      </c>
      <c r="S748">
        <f t="shared" si="46"/>
        <v>2012</v>
      </c>
      <c r="T748">
        <f t="shared" si="47"/>
        <v>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9">
        <v>42019.245833333327</v>
      </c>
      <c r="J749" s="9">
        <v>41988.340497685182</v>
      </c>
      <c r="K749" t="b">
        <v>0</v>
      </c>
      <c r="L749">
        <v>55</v>
      </c>
      <c r="M749" t="b">
        <v>1</v>
      </c>
      <c r="N749" s="6" t="s">
        <v>8274</v>
      </c>
      <c r="O749" s="5">
        <f t="shared" si="44"/>
        <v>100.04285714285714</v>
      </c>
      <c r="P749">
        <f t="shared" si="45"/>
        <v>127.32727272727273</v>
      </c>
      <c r="Q749" s="6" t="s">
        <v>8322</v>
      </c>
      <c r="R749" s="6" t="s">
        <v>8323</v>
      </c>
      <c r="S749">
        <f t="shared" si="46"/>
        <v>2014</v>
      </c>
      <c r="T749">
        <f t="shared" si="47"/>
        <v>12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9">
        <v>41861.638495370367</v>
      </c>
      <c r="J750" s="9">
        <v>41831.638495370367</v>
      </c>
      <c r="K750" t="b">
        <v>0</v>
      </c>
      <c r="L750">
        <v>44</v>
      </c>
      <c r="M750" t="b">
        <v>1</v>
      </c>
      <c r="N750" s="6" t="s">
        <v>8274</v>
      </c>
      <c r="O750" s="5">
        <f t="shared" si="44"/>
        <v>100.25</v>
      </c>
      <c r="P750">
        <f t="shared" si="45"/>
        <v>45.56818181818182</v>
      </c>
      <c r="Q750" s="6" t="s">
        <v>8322</v>
      </c>
      <c r="R750" s="6" t="s">
        <v>8323</v>
      </c>
      <c r="S750">
        <f t="shared" si="46"/>
        <v>2014</v>
      </c>
      <c r="T750">
        <f t="shared" si="47"/>
        <v>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9">
        <v>42763.732986111114</v>
      </c>
      <c r="J751" s="9">
        <v>42733.732986111114</v>
      </c>
      <c r="K751" t="b">
        <v>0</v>
      </c>
      <c r="L751">
        <v>110</v>
      </c>
      <c r="M751" t="b">
        <v>1</v>
      </c>
      <c r="N751" s="6" t="s">
        <v>8274</v>
      </c>
      <c r="O751" s="5">
        <f t="shared" si="44"/>
        <v>105.56</v>
      </c>
      <c r="P751">
        <f t="shared" si="45"/>
        <v>95.963636363636368</v>
      </c>
      <c r="Q751" s="6" t="s">
        <v>8322</v>
      </c>
      <c r="R751" s="6" t="s">
        <v>8323</v>
      </c>
      <c r="S751">
        <f t="shared" si="46"/>
        <v>2016</v>
      </c>
      <c r="T751">
        <f t="shared" si="47"/>
        <v>12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9">
        <v>41329.669814814813</v>
      </c>
      <c r="J752" s="9">
        <v>41299.669814814813</v>
      </c>
      <c r="K752" t="b">
        <v>0</v>
      </c>
      <c r="L752">
        <v>59</v>
      </c>
      <c r="M752" t="b">
        <v>1</v>
      </c>
      <c r="N752" s="6" t="s">
        <v>8274</v>
      </c>
      <c r="O752" s="5">
        <f t="shared" si="44"/>
        <v>102.58775877587757</v>
      </c>
      <c r="P752">
        <f t="shared" si="45"/>
        <v>77.271186440677965</v>
      </c>
      <c r="Q752" s="6" t="s">
        <v>8322</v>
      </c>
      <c r="R752" s="6" t="s">
        <v>8323</v>
      </c>
      <c r="S752">
        <f t="shared" si="46"/>
        <v>2013</v>
      </c>
      <c r="T752">
        <f t="shared" si="47"/>
        <v>1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9">
        <v>40759.422164351847</v>
      </c>
      <c r="J753" s="9">
        <v>40713.422164351847</v>
      </c>
      <c r="K753" t="b">
        <v>0</v>
      </c>
      <c r="L753">
        <v>62</v>
      </c>
      <c r="M753" t="b">
        <v>1</v>
      </c>
      <c r="N753" s="6" t="s">
        <v>8274</v>
      </c>
      <c r="O753" s="5">
        <f t="shared" si="44"/>
        <v>118.5</v>
      </c>
      <c r="P753">
        <f t="shared" si="45"/>
        <v>57.338709677419352</v>
      </c>
      <c r="Q753" s="6" t="s">
        <v>8322</v>
      </c>
      <c r="R753" s="6" t="s">
        <v>8323</v>
      </c>
      <c r="S753">
        <f t="shared" si="46"/>
        <v>2011</v>
      </c>
      <c r="T753">
        <f t="shared" si="47"/>
        <v>6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9">
        <v>42659.249999999993</v>
      </c>
      <c r="J754" s="9">
        <v>42639.213159722225</v>
      </c>
      <c r="K754" t="b">
        <v>0</v>
      </c>
      <c r="L754">
        <v>105</v>
      </c>
      <c r="M754" t="b">
        <v>1</v>
      </c>
      <c r="N754" s="6" t="s">
        <v>8274</v>
      </c>
      <c r="O754" s="5">
        <f t="shared" si="44"/>
        <v>111.7</v>
      </c>
      <c r="P754">
        <f t="shared" si="45"/>
        <v>53.19047619047619</v>
      </c>
      <c r="Q754" s="6" t="s">
        <v>8322</v>
      </c>
      <c r="R754" s="6" t="s">
        <v>8323</v>
      </c>
      <c r="S754">
        <f t="shared" si="46"/>
        <v>2016</v>
      </c>
      <c r="T754">
        <f t="shared" si="47"/>
        <v>9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9">
        <v>42049.381840277776</v>
      </c>
      <c r="J755" s="9">
        <v>42019.381840277776</v>
      </c>
      <c r="K755" t="b">
        <v>0</v>
      </c>
      <c r="L755">
        <v>26</v>
      </c>
      <c r="M755" t="b">
        <v>1</v>
      </c>
      <c r="N755" s="6" t="s">
        <v>8274</v>
      </c>
      <c r="O755" s="5">
        <f t="shared" si="44"/>
        <v>128</v>
      </c>
      <c r="P755">
        <f t="shared" si="45"/>
        <v>492.30769230769232</v>
      </c>
      <c r="Q755" s="6" t="s">
        <v>8322</v>
      </c>
      <c r="R755" s="6" t="s">
        <v>8323</v>
      </c>
      <c r="S755">
        <f t="shared" si="46"/>
        <v>2015</v>
      </c>
      <c r="T755">
        <f t="shared" si="47"/>
        <v>1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9">
        <v>41279.54075231481</v>
      </c>
      <c r="J756" s="9">
        <v>41249.54075231481</v>
      </c>
      <c r="K756" t="b">
        <v>0</v>
      </c>
      <c r="L756">
        <v>49</v>
      </c>
      <c r="M756" t="b">
        <v>1</v>
      </c>
      <c r="N756" s="6" t="s">
        <v>8274</v>
      </c>
      <c r="O756" s="5">
        <f t="shared" si="44"/>
        <v>103.75000000000001</v>
      </c>
      <c r="P756">
        <f t="shared" si="45"/>
        <v>42.346938775510203</v>
      </c>
      <c r="Q756" s="6" t="s">
        <v>8322</v>
      </c>
      <c r="R756" s="6" t="s">
        <v>8323</v>
      </c>
      <c r="S756">
        <f t="shared" si="46"/>
        <v>2012</v>
      </c>
      <c r="T756">
        <f t="shared" si="47"/>
        <v>12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9">
        <v>41413.820138888885</v>
      </c>
      <c r="J757" s="9">
        <v>41383.396724537037</v>
      </c>
      <c r="K757" t="b">
        <v>0</v>
      </c>
      <c r="L757">
        <v>68</v>
      </c>
      <c r="M757" t="b">
        <v>1</v>
      </c>
      <c r="N757" s="6" t="s">
        <v>8274</v>
      </c>
      <c r="O757" s="5">
        <f t="shared" si="44"/>
        <v>101.9076</v>
      </c>
      <c r="P757">
        <f t="shared" si="45"/>
        <v>37.466029411764708</v>
      </c>
      <c r="Q757" s="6" t="s">
        <v>8322</v>
      </c>
      <c r="R757" s="6" t="s">
        <v>8323</v>
      </c>
      <c r="S757">
        <f t="shared" si="46"/>
        <v>2013</v>
      </c>
      <c r="T757">
        <f t="shared" si="47"/>
        <v>4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9">
        <v>40651.516886574071</v>
      </c>
      <c r="J758" s="9">
        <v>40590.558553240735</v>
      </c>
      <c r="K758" t="b">
        <v>0</v>
      </c>
      <c r="L758">
        <v>22</v>
      </c>
      <c r="M758" t="b">
        <v>1</v>
      </c>
      <c r="N758" s="6" t="s">
        <v>8274</v>
      </c>
      <c r="O758" s="5">
        <f t="shared" si="44"/>
        <v>117.71428571428571</v>
      </c>
      <c r="P758">
        <f t="shared" si="45"/>
        <v>37.454545454545453</v>
      </c>
      <c r="Q758" s="6" t="s">
        <v>8322</v>
      </c>
      <c r="R758" s="6" t="s">
        <v>8323</v>
      </c>
      <c r="S758">
        <f t="shared" si="46"/>
        <v>2011</v>
      </c>
      <c r="T758">
        <f t="shared" si="47"/>
        <v>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9">
        <v>41248.846226851849</v>
      </c>
      <c r="J759" s="9">
        <v>41234.846226851849</v>
      </c>
      <c r="K759" t="b">
        <v>0</v>
      </c>
      <c r="L759">
        <v>18</v>
      </c>
      <c r="M759" t="b">
        <v>1</v>
      </c>
      <c r="N759" s="6" t="s">
        <v>8274</v>
      </c>
      <c r="O759" s="5">
        <f t="shared" si="44"/>
        <v>238</v>
      </c>
      <c r="P759">
        <f t="shared" si="45"/>
        <v>33.055555555555557</v>
      </c>
      <c r="Q759" s="6" t="s">
        <v>8322</v>
      </c>
      <c r="R759" s="6" t="s">
        <v>8323</v>
      </c>
      <c r="S759">
        <f t="shared" si="46"/>
        <v>2012</v>
      </c>
      <c r="T759">
        <f t="shared" si="47"/>
        <v>11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9">
        <v>40459.628101851849</v>
      </c>
      <c r="J760" s="9">
        <v>40429.628101851849</v>
      </c>
      <c r="K760" t="b">
        <v>0</v>
      </c>
      <c r="L760">
        <v>19</v>
      </c>
      <c r="M760" t="b">
        <v>1</v>
      </c>
      <c r="N760" s="6" t="s">
        <v>8274</v>
      </c>
      <c r="O760" s="5">
        <f t="shared" si="44"/>
        <v>102</v>
      </c>
      <c r="P760">
        <f t="shared" si="45"/>
        <v>134.21052631578948</v>
      </c>
      <c r="Q760" s="6" t="s">
        <v>8322</v>
      </c>
      <c r="R760" s="6" t="s">
        <v>8323</v>
      </c>
      <c r="S760">
        <f t="shared" si="46"/>
        <v>2010</v>
      </c>
      <c r="T760">
        <f t="shared" si="47"/>
        <v>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9">
        <v>41829.121979166666</v>
      </c>
      <c r="J761" s="9">
        <v>41789.121979166666</v>
      </c>
      <c r="K761" t="b">
        <v>0</v>
      </c>
      <c r="L761">
        <v>99</v>
      </c>
      <c r="M761" t="b">
        <v>1</v>
      </c>
      <c r="N761" s="6" t="s">
        <v>8274</v>
      </c>
      <c r="O761" s="5">
        <f t="shared" si="44"/>
        <v>101.92000000000002</v>
      </c>
      <c r="P761">
        <f t="shared" si="45"/>
        <v>51.474747474747474</v>
      </c>
      <c r="Q761" s="6" t="s">
        <v>8322</v>
      </c>
      <c r="R761" s="6" t="s">
        <v>8323</v>
      </c>
      <c r="S761">
        <f t="shared" si="46"/>
        <v>2014</v>
      </c>
      <c r="T761">
        <f t="shared" si="47"/>
        <v>5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9">
        <v>42700.597372685181</v>
      </c>
      <c r="J762" s="9">
        <v>42670.555706018517</v>
      </c>
      <c r="K762" t="b">
        <v>0</v>
      </c>
      <c r="L762">
        <v>0</v>
      </c>
      <c r="M762" t="b">
        <v>0</v>
      </c>
      <c r="N762" s="6" t="s">
        <v>8275</v>
      </c>
      <c r="O762" s="5">
        <f t="shared" si="44"/>
        <v>0</v>
      </c>
      <c r="P762" t="e">
        <f t="shared" si="45"/>
        <v>#DIV/0!</v>
      </c>
      <c r="Q762" s="6" t="s">
        <v>8322</v>
      </c>
      <c r="R762" s="6" t="s">
        <v>8324</v>
      </c>
      <c r="S762">
        <f t="shared" si="46"/>
        <v>2016</v>
      </c>
      <c r="T762">
        <f t="shared" si="47"/>
        <v>10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9">
        <v>41672.543124999997</v>
      </c>
      <c r="J763" s="9">
        <v>41642.543124999997</v>
      </c>
      <c r="K763" t="b">
        <v>0</v>
      </c>
      <c r="L763">
        <v>6</v>
      </c>
      <c r="M763" t="b">
        <v>0</v>
      </c>
      <c r="N763" s="6" t="s">
        <v>8275</v>
      </c>
      <c r="O763" s="5">
        <f t="shared" si="44"/>
        <v>4.7</v>
      </c>
      <c r="P763">
        <f t="shared" si="45"/>
        <v>39.166666666666664</v>
      </c>
      <c r="Q763" s="6" t="s">
        <v>8322</v>
      </c>
      <c r="R763" s="6" t="s">
        <v>8324</v>
      </c>
      <c r="S763">
        <f t="shared" si="46"/>
        <v>2014</v>
      </c>
      <c r="T763">
        <f t="shared" si="47"/>
        <v>1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9">
        <v>42708.041666666664</v>
      </c>
      <c r="J764" s="9">
        <v>42690.65011574074</v>
      </c>
      <c r="K764" t="b">
        <v>0</v>
      </c>
      <c r="L764">
        <v>0</v>
      </c>
      <c r="M764" t="b">
        <v>0</v>
      </c>
      <c r="N764" s="6" t="s">
        <v>8275</v>
      </c>
      <c r="O764" s="5">
        <f t="shared" si="44"/>
        <v>0</v>
      </c>
      <c r="P764" t="e">
        <f t="shared" si="45"/>
        <v>#DIV/0!</v>
      </c>
      <c r="Q764" s="6" t="s">
        <v>8322</v>
      </c>
      <c r="R764" s="6" t="s">
        <v>8324</v>
      </c>
      <c r="S764">
        <f t="shared" si="46"/>
        <v>2016</v>
      </c>
      <c r="T764">
        <f t="shared" si="47"/>
        <v>11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9">
        <v>41501.238518518512</v>
      </c>
      <c r="J765" s="9">
        <v>41471.238518518512</v>
      </c>
      <c r="K765" t="b">
        <v>0</v>
      </c>
      <c r="L765">
        <v>1</v>
      </c>
      <c r="M765" t="b">
        <v>0</v>
      </c>
      <c r="N765" s="6" t="s">
        <v>8275</v>
      </c>
      <c r="O765" s="5">
        <f t="shared" si="44"/>
        <v>0.11655011655011654</v>
      </c>
      <c r="P765">
        <f t="shared" si="45"/>
        <v>5</v>
      </c>
      <c r="Q765" s="6" t="s">
        <v>8322</v>
      </c>
      <c r="R765" s="6" t="s">
        <v>8324</v>
      </c>
      <c r="S765">
        <f t="shared" si="46"/>
        <v>2013</v>
      </c>
      <c r="T765">
        <f t="shared" si="47"/>
        <v>7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9">
        <v>42256.964826388888</v>
      </c>
      <c r="J766" s="9">
        <v>42226.964826388888</v>
      </c>
      <c r="K766" t="b">
        <v>0</v>
      </c>
      <c r="L766">
        <v>0</v>
      </c>
      <c r="M766" t="b">
        <v>0</v>
      </c>
      <c r="N766" s="6" t="s">
        <v>8275</v>
      </c>
      <c r="O766" s="5">
        <f t="shared" si="44"/>
        <v>0</v>
      </c>
      <c r="P766" t="e">
        <f t="shared" si="45"/>
        <v>#DIV/0!</v>
      </c>
      <c r="Q766" s="6" t="s">
        <v>8322</v>
      </c>
      <c r="R766" s="6" t="s">
        <v>8324</v>
      </c>
      <c r="S766">
        <f t="shared" si="46"/>
        <v>2015</v>
      </c>
      <c r="T766">
        <f t="shared" si="47"/>
        <v>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9">
        <v>41931.334305555552</v>
      </c>
      <c r="J767" s="9">
        <v>41901.334305555552</v>
      </c>
      <c r="K767" t="b">
        <v>0</v>
      </c>
      <c r="L767">
        <v>44</v>
      </c>
      <c r="M767" t="b">
        <v>0</v>
      </c>
      <c r="N767" s="6" t="s">
        <v>8275</v>
      </c>
      <c r="O767" s="5">
        <f t="shared" si="44"/>
        <v>36.014285714285712</v>
      </c>
      <c r="P767">
        <f t="shared" si="45"/>
        <v>57.295454545454547</v>
      </c>
      <c r="Q767" s="6" t="s">
        <v>8322</v>
      </c>
      <c r="R767" s="6" t="s">
        <v>8324</v>
      </c>
      <c r="S767">
        <f t="shared" si="46"/>
        <v>2014</v>
      </c>
      <c r="T767">
        <f t="shared" si="47"/>
        <v>9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9">
        <v>42051.57503472222</v>
      </c>
      <c r="J768" s="9">
        <v>42021.57503472222</v>
      </c>
      <c r="K768" t="b">
        <v>0</v>
      </c>
      <c r="L768">
        <v>0</v>
      </c>
      <c r="M768" t="b">
        <v>0</v>
      </c>
      <c r="N768" s="6" t="s">
        <v>8275</v>
      </c>
      <c r="O768" s="5">
        <f t="shared" si="44"/>
        <v>0</v>
      </c>
      <c r="P768" t="e">
        <f t="shared" si="45"/>
        <v>#DIV/0!</v>
      </c>
      <c r="Q768" s="6" t="s">
        <v>8322</v>
      </c>
      <c r="R768" s="6" t="s">
        <v>8324</v>
      </c>
      <c r="S768">
        <f t="shared" si="46"/>
        <v>2015</v>
      </c>
      <c r="T768">
        <f t="shared" si="47"/>
        <v>1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9">
        <v>42144.935300925928</v>
      </c>
      <c r="J769" s="9">
        <v>42114.935300925928</v>
      </c>
      <c r="K769" t="b">
        <v>0</v>
      </c>
      <c r="L769">
        <v>3</v>
      </c>
      <c r="M769" t="b">
        <v>0</v>
      </c>
      <c r="N769" s="6" t="s">
        <v>8275</v>
      </c>
      <c r="O769" s="5">
        <f t="shared" si="44"/>
        <v>3.54</v>
      </c>
      <c r="P769">
        <f t="shared" si="45"/>
        <v>59</v>
      </c>
      <c r="Q769" s="6" t="s">
        <v>8322</v>
      </c>
      <c r="R769" s="6" t="s">
        <v>8324</v>
      </c>
      <c r="S769">
        <f t="shared" si="46"/>
        <v>2015</v>
      </c>
      <c r="T769">
        <f t="shared" si="47"/>
        <v>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9">
        <v>41623.998726851853</v>
      </c>
      <c r="J770" s="9">
        <v>41593.998726851853</v>
      </c>
      <c r="K770" t="b">
        <v>0</v>
      </c>
      <c r="L770">
        <v>0</v>
      </c>
      <c r="M770" t="b">
        <v>0</v>
      </c>
      <c r="N770" s="6" t="s">
        <v>8275</v>
      </c>
      <c r="O770" s="5">
        <f t="shared" ref="O770:O833" si="48">E770/D770*100</f>
        <v>0</v>
      </c>
      <c r="P770" t="e">
        <f t="shared" ref="P770:P833" si="49">E770/L770</f>
        <v>#DIV/0!</v>
      </c>
      <c r="Q770" s="6" t="s">
        <v>8322</v>
      </c>
      <c r="R770" s="6" t="s">
        <v>8324</v>
      </c>
      <c r="S770">
        <f t="shared" si="46"/>
        <v>2013</v>
      </c>
      <c r="T770">
        <f t="shared" si="47"/>
        <v>11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9">
        <v>41634.788124999999</v>
      </c>
      <c r="J771" s="9">
        <v>41604.788124999999</v>
      </c>
      <c r="K771" t="b">
        <v>0</v>
      </c>
      <c r="L771">
        <v>52</v>
      </c>
      <c r="M771" t="b">
        <v>0</v>
      </c>
      <c r="N771" s="6" t="s">
        <v>8275</v>
      </c>
      <c r="O771" s="5">
        <f t="shared" si="48"/>
        <v>41.4</v>
      </c>
      <c r="P771">
        <f t="shared" si="49"/>
        <v>31.846153846153847</v>
      </c>
      <c r="Q771" s="6" t="s">
        <v>8322</v>
      </c>
      <c r="R771" s="6" t="s">
        <v>8324</v>
      </c>
      <c r="S771">
        <f t="shared" ref="S771:S834" si="50">YEAR(J771)</f>
        <v>2013</v>
      </c>
      <c r="T771">
        <f t="shared" ref="T771:T834" si="51">MONTH(J771)</f>
        <v>11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9">
        <v>41329.791307870371</v>
      </c>
      <c r="J772" s="9">
        <v>41289.791307870371</v>
      </c>
      <c r="K772" t="b">
        <v>0</v>
      </c>
      <c r="L772">
        <v>0</v>
      </c>
      <c r="M772" t="b">
        <v>0</v>
      </c>
      <c r="N772" s="6" t="s">
        <v>8275</v>
      </c>
      <c r="O772" s="5">
        <f t="shared" si="48"/>
        <v>0</v>
      </c>
      <c r="P772" t="e">
        <f t="shared" si="49"/>
        <v>#DIV/0!</v>
      </c>
      <c r="Q772" s="6" t="s">
        <v>8322</v>
      </c>
      <c r="R772" s="6" t="s">
        <v>8324</v>
      </c>
      <c r="S772">
        <f t="shared" si="50"/>
        <v>2013</v>
      </c>
      <c r="T772">
        <f t="shared" si="51"/>
        <v>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9">
        <v>42399.615763888891</v>
      </c>
      <c r="J773" s="9">
        <v>42349.615763888891</v>
      </c>
      <c r="K773" t="b">
        <v>0</v>
      </c>
      <c r="L773">
        <v>1</v>
      </c>
      <c r="M773" t="b">
        <v>0</v>
      </c>
      <c r="N773" s="6" t="s">
        <v>8275</v>
      </c>
      <c r="O773" s="5">
        <f t="shared" si="48"/>
        <v>2.6315789473684209E-2</v>
      </c>
      <c r="P773">
        <f t="shared" si="49"/>
        <v>10</v>
      </c>
      <c r="Q773" s="6" t="s">
        <v>8322</v>
      </c>
      <c r="R773" s="6" t="s">
        <v>8324</v>
      </c>
      <c r="S773">
        <f t="shared" si="50"/>
        <v>2015</v>
      </c>
      <c r="T773">
        <f t="shared" si="51"/>
        <v>12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9">
        <v>40117.957638888889</v>
      </c>
      <c r="J774" s="9">
        <v>40067.848599537036</v>
      </c>
      <c r="K774" t="b">
        <v>0</v>
      </c>
      <c r="L774">
        <v>1</v>
      </c>
      <c r="M774" t="b">
        <v>0</v>
      </c>
      <c r="N774" s="6" t="s">
        <v>8275</v>
      </c>
      <c r="O774" s="5">
        <f t="shared" si="48"/>
        <v>3.3333333333333335</v>
      </c>
      <c r="P774">
        <f t="shared" si="49"/>
        <v>50</v>
      </c>
      <c r="Q774" s="6" t="s">
        <v>8322</v>
      </c>
      <c r="R774" s="6" t="s">
        <v>8324</v>
      </c>
      <c r="S774">
        <f t="shared" si="50"/>
        <v>2009</v>
      </c>
      <c r="T774">
        <f t="shared" si="51"/>
        <v>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9">
        <v>42134.750694444439</v>
      </c>
      <c r="J775" s="9">
        <v>42100.527604166658</v>
      </c>
      <c r="K775" t="b">
        <v>0</v>
      </c>
      <c r="L775">
        <v>2</v>
      </c>
      <c r="M775" t="b">
        <v>0</v>
      </c>
      <c r="N775" s="6" t="s">
        <v>8275</v>
      </c>
      <c r="O775" s="5">
        <f t="shared" si="48"/>
        <v>0.85129023676509719</v>
      </c>
      <c r="P775">
        <f t="shared" si="49"/>
        <v>16</v>
      </c>
      <c r="Q775" s="6" t="s">
        <v>8322</v>
      </c>
      <c r="R775" s="6" t="s">
        <v>8324</v>
      </c>
      <c r="S775">
        <f t="shared" si="50"/>
        <v>2015</v>
      </c>
      <c r="T775">
        <f t="shared" si="51"/>
        <v>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9">
        <v>41693.571967592587</v>
      </c>
      <c r="J776" s="9">
        <v>41663.571967592587</v>
      </c>
      <c r="K776" t="b">
        <v>0</v>
      </c>
      <c r="L776">
        <v>9</v>
      </c>
      <c r="M776" t="b">
        <v>0</v>
      </c>
      <c r="N776" s="6" t="s">
        <v>8275</v>
      </c>
      <c r="O776" s="5">
        <f t="shared" si="48"/>
        <v>70.199999999999989</v>
      </c>
      <c r="P776">
        <f t="shared" si="49"/>
        <v>39</v>
      </c>
      <c r="Q776" s="6" t="s">
        <v>8322</v>
      </c>
      <c r="R776" s="6" t="s">
        <v>8324</v>
      </c>
      <c r="S776">
        <f t="shared" si="50"/>
        <v>2014</v>
      </c>
      <c r="T776">
        <f t="shared" si="51"/>
        <v>1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9">
        <v>40892.851793981477</v>
      </c>
      <c r="J777" s="9">
        <v>40862.851793981477</v>
      </c>
      <c r="K777" t="b">
        <v>0</v>
      </c>
      <c r="L777">
        <v>5</v>
      </c>
      <c r="M777" t="b">
        <v>0</v>
      </c>
      <c r="N777" s="6" t="s">
        <v>8275</v>
      </c>
      <c r="O777" s="5">
        <f t="shared" si="48"/>
        <v>1.7000000000000002</v>
      </c>
      <c r="P777">
        <f t="shared" si="49"/>
        <v>34</v>
      </c>
      <c r="Q777" s="6" t="s">
        <v>8322</v>
      </c>
      <c r="R777" s="6" t="s">
        <v>8324</v>
      </c>
      <c r="S777">
        <f t="shared" si="50"/>
        <v>2011</v>
      </c>
      <c r="T777">
        <f t="shared" si="51"/>
        <v>11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9">
        <v>42287.999999999993</v>
      </c>
      <c r="J778" s="9">
        <v>42250.477372685178</v>
      </c>
      <c r="K778" t="b">
        <v>0</v>
      </c>
      <c r="L778">
        <v>57</v>
      </c>
      <c r="M778" t="b">
        <v>0</v>
      </c>
      <c r="N778" s="6" t="s">
        <v>8275</v>
      </c>
      <c r="O778" s="5">
        <f t="shared" si="48"/>
        <v>51.4</v>
      </c>
      <c r="P778">
        <f t="shared" si="49"/>
        <v>63.122807017543863</v>
      </c>
      <c r="Q778" s="6" t="s">
        <v>8322</v>
      </c>
      <c r="R778" s="6" t="s">
        <v>8324</v>
      </c>
      <c r="S778">
        <f t="shared" si="50"/>
        <v>2015</v>
      </c>
      <c r="T778">
        <f t="shared" si="51"/>
        <v>9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9">
        <v>41486.772881944438</v>
      </c>
      <c r="J779" s="9">
        <v>41456.772881944438</v>
      </c>
      <c r="K779" t="b">
        <v>0</v>
      </c>
      <c r="L779">
        <v>3</v>
      </c>
      <c r="M779" t="b">
        <v>0</v>
      </c>
      <c r="N779" s="6" t="s">
        <v>8275</v>
      </c>
      <c r="O779" s="5">
        <f t="shared" si="48"/>
        <v>0.70000000000000007</v>
      </c>
      <c r="P779">
        <f t="shared" si="49"/>
        <v>7</v>
      </c>
      <c r="Q779" s="6" t="s">
        <v>8322</v>
      </c>
      <c r="R779" s="6" t="s">
        <v>8324</v>
      </c>
      <c r="S779">
        <f t="shared" si="50"/>
        <v>2013</v>
      </c>
      <c r="T779">
        <f t="shared" si="51"/>
        <v>7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9">
        <v>41759.493981481479</v>
      </c>
      <c r="J780" s="9">
        <v>41729.493981481479</v>
      </c>
      <c r="K780" t="b">
        <v>0</v>
      </c>
      <c r="L780">
        <v>1</v>
      </c>
      <c r="M780" t="b">
        <v>0</v>
      </c>
      <c r="N780" s="6" t="s">
        <v>8275</v>
      </c>
      <c r="O780" s="5">
        <f t="shared" si="48"/>
        <v>0.4</v>
      </c>
      <c r="P780">
        <f t="shared" si="49"/>
        <v>2</v>
      </c>
      <c r="Q780" s="6" t="s">
        <v>8322</v>
      </c>
      <c r="R780" s="6" t="s">
        <v>8324</v>
      </c>
      <c r="S780">
        <f t="shared" si="50"/>
        <v>2014</v>
      </c>
      <c r="T780">
        <f t="shared" si="51"/>
        <v>3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9">
        <v>40465.958333333328</v>
      </c>
      <c r="J781" s="9">
        <v>40436.475752314815</v>
      </c>
      <c r="K781" t="b">
        <v>0</v>
      </c>
      <c r="L781">
        <v>6</v>
      </c>
      <c r="M781" t="b">
        <v>0</v>
      </c>
      <c r="N781" s="6" t="s">
        <v>8275</v>
      </c>
      <c r="O781" s="5">
        <f t="shared" si="48"/>
        <v>2.666666666666667</v>
      </c>
      <c r="P781">
        <f t="shared" si="49"/>
        <v>66.666666666666671</v>
      </c>
      <c r="Q781" s="6" t="s">
        <v>8322</v>
      </c>
      <c r="R781" s="6" t="s">
        <v>8324</v>
      </c>
      <c r="S781">
        <f t="shared" si="50"/>
        <v>2010</v>
      </c>
      <c r="T781">
        <f t="shared" si="51"/>
        <v>9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9">
        <v>40666.465567129628</v>
      </c>
      <c r="J782" s="9">
        <v>40636.465567129628</v>
      </c>
      <c r="K782" t="b">
        <v>0</v>
      </c>
      <c r="L782">
        <v>27</v>
      </c>
      <c r="M782" t="b">
        <v>1</v>
      </c>
      <c r="N782" s="6" t="s">
        <v>8276</v>
      </c>
      <c r="O782" s="5">
        <f t="shared" si="48"/>
        <v>104</v>
      </c>
      <c r="P782">
        <f t="shared" si="49"/>
        <v>38.518518518518519</v>
      </c>
      <c r="Q782" s="6" t="s">
        <v>8325</v>
      </c>
      <c r="R782" s="6" t="s">
        <v>8326</v>
      </c>
      <c r="S782">
        <f t="shared" si="50"/>
        <v>2011</v>
      </c>
      <c r="T782">
        <f t="shared" si="51"/>
        <v>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9">
        <v>41432.792523148149</v>
      </c>
      <c r="J783" s="9">
        <v>41402.792523148149</v>
      </c>
      <c r="K783" t="b">
        <v>0</v>
      </c>
      <c r="L783">
        <v>25</v>
      </c>
      <c r="M783" t="b">
        <v>1</v>
      </c>
      <c r="N783" s="6" t="s">
        <v>8276</v>
      </c>
      <c r="O783" s="5">
        <f t="shared" si="48"/>
        <v>133.15375</v>
      </c>
      <c r="P783">
        <f t="shared" si="49"/>
        <v>42.609200000000001</v>
      </c>
      <c r="Q783" s="6" t="s">
        <v>8325</v>
      </c>
      <c r="R783" s="6" t="s">
        <v>8326</v>
      </c>
      <c r="S783">
        <f t="shared" si="50"/>
        <v>2013</v>
      </c>
      <c r="T783">
        <f t="shared" si="51"/>
        <v>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9">
        <v>41146.549791666665</v>
      </c>
      <c r="J784" s="9">
        <v>41116.549791666665</v>
      </c>
      <c r="K784" t="b">
        <v>0</v>
      </c>
      <c r="L784">
        <v>14</v>
      </c>
      <c r="M784" t="b">
        <v>1</v>
      </c>
      <c r="N784" s="6" t="s">
        <v>8276</v>
      </c>
      <c r="O784" s="5">
        <f t="shared" si="48"/>
        <v>100</v>
      </c>
      <c r="P784">
        <f t="shared" si="49"/>
        <v>50</v>
      </c>
      <c r="Q784" s="6" t="s">
        <v>8325</v>
      </c>
      <c r="R784" s="6" t="s">
        <v>8326</v>
      </c>
      <c r="S784">
        <f t="shared" si="50"/>
        <v>2012</v>
      </c>
      <c r="T784">
        <f t="shared" si="51"/>
        <v>7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9">
        <v>41026.708333333328</v>
      </c>
      <c r="J785" s="9">
        <v>40987.565381944441</v>
      </c>
      <c r="K785" t="b">
        <v>0</v>
      </c>
      <c r="L785">
        <v>35</v>
      </c>
      <c r="M785" t="b">
        <v>1</v>
      </c>
      <c r="N785" s="6" t="s">
        <v>8276</v>
      </c>
      <c r="O785" s="5">
        <f t="shared" si="48"/>
        <v>148.13333333333333</v>
      </c>
      <c r="P785">
        <f t="shared" si="49"/>
        <v>63.485714285714288</v>
      </c>
      <c r="Q785" s="6" t="s">
        <v>8325</v>
      </c>
      <c r="R785" s="6" t="s">
        <v>8326</v>
      </c>
      <c r="S785">
        <f t="shared" si="50"/>
        <v>2012</v>
      </c>
      <c r="T785">
        <f t="shared" si="51"/>
        <v>3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9">
        <v>41714.899525462963</v>
      </c>
      <c r="J786" s="9">
        <v>41674.941192129627</v>
      </c>
      <c r="K786" t="b">
        <v>0</v>
      </c>
      <c r="L786">
        <v>10</v>
      </c>
      <c r="M786" t="b">
        <v>1</v>
      </c>
      <c r="N786" s="6" t="s">
        <v>8276</v>
      </c>
      <c r="O786" s="5">
        <f t="shared" si="48"/>
        <v>102.49999999999999</v>
      </c>
      <c r="P786">
        <f t="shared" si="49"/>
        <v>102.5</v>
      </c>
      <c r="Q786" s="6" t="s">
        <v>8325</v>
      </c>
      <c r="R786" s="6" t="s">
        <v>8326</v>
      </c>
      <c r="S786">
        <f t="shared" si="50"/>
        <v>2014</v>
      </c>
      <c r="T786">
        <f t="shared" si="51"/>
        <v>2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9">
        <v>41333.385590277772</v>
      </c>
      <c r="J787" s="9">
        <v>41303.385590277772</v>
      </c>
      <c r="K787" t="b">
        <v>0</v>
      </c>
      <c r="L787">
        <v>29</v>
      </c>
      <c r="M787" t="b">
        <v>1</v>
      </c>
      <c r="N787" s="6" t="s">
        <v>8276</v>
      </c>
      <c r="O787" s="5">
        <f t="shared" si="48"/>
        <v>180.62799999999999</v>
      </c>
      <c r="P787">
        <f t="shared" si="49"/>
        <v>31.142758620689655</v>
      </c>
      <c r="Q787" s="6" t="s">
        <v>8325</v>
      </c>
      <c r="R787" s="6" t="s">
        <v>8326</v>
      </c>
      <c r="S787">
        <f t="shared" si="50"/>
        <v>2013</v>
      </c>
      <c r="T787">
        <f t="shared" si="51"/>
        <v>1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9">
        <v>41040.44930555555</v>
      </c>
      <c r="J788" s="9">
        <v>40982.847615740735</v>
      </c>
      <c r="K788" t="b">
        <v>0</v>
      </c>
      <c r="L788">
        <v>44</v>
      </c>
      <c r="M788" t="b">
        <v>1</v>
      </c>
      <c r="N788" s="6" t="s">
        <v>8276</v>
      </c>
      <c r="O788" s="5">
        <f t="shared" si="48"/>
        <v>142.79999999999998</v>
      </c>
      <c r="P788">
        <f t="shared" si="49"/>
        <v>162.27272727272728</v>
      </c>
      <c r="Q788" s="6" t="s">
        <v>8325</v>
      </c>
      <c r="R788" s="6" t="s">
        <v>8326</v>
      </c>
      <c r="S788">
        <f t="shared" si="50"/>
        <v>2012</v>
      </c>
      <c r="T788">
        <f t="shared" si="51"/>
        <v>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9">
        <v>41579.419282407405</v>
      </c>
      <c r="J789" s="9">
        <v>41549.419282407405</v>
      </c>
      <c r="K789" t="b">
        <v>0</v>
      </c>
      <c r="L789">
        <v>17</v>
      </c>
      <c r="M789" t="b">
        <v>1</v>
      </c>
      <c r="N789" s="6" t="s">
        <v>8276</v>
      </c>
      <c r="O789" s="5">
        <f t="shared" si="48"/>
        <v>114.16666666666666</v>
      </c>
      <c r="P789">
        <f t="shared" si="49"/>
        <v>80.588235294117652</v>
      </c>
      <c r="Q789" s="6" t="s">
        <v>8325</v>
      </c>
      <c r="R789" s="6" t="s">
        <v>8326</v>
      </c>
      <c r="S789">
        <f t="shared" si="50"/>
        <v>2013</v>
      </c>
      <c r="T789">
        <f t="shared" si="51"/>
        <v>10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9">
        <v>41096.957638888889</v>
      </c>
      <c r="J790" s="9">
        <v>41058.798472222217</v>
      </c>
      <c r="K790" t="b">
        <v>0</v>
      </c>
      <c r="L790">
        <v>34</v>
      </c>
      <c r="M790" t="b">
        <v>1</v>
      </c>
      <c r="N790" s="6" t="s">
        <v>8276</v>
      </c>
      <c r="O790" s="5">
        <f t="shared" si="48"/>
        <v>203.505</v>
      </c>
      <c r="P790">
        <f t="shared" si="49"/>
        <v>59.85441176470588</v>
      </c>
      <c r="Q790" s="6" t="s">
        <v>8325</v>
      </c>
      <c r="R790" s="6" t="s">
        <v>8326</v>
      </c>
      <c r="S790">
        <f t="shared" si="50"/>
        <v>2012</v>
      </c>
      <c r="T790">
        <f t="shared" si="51"/>
        <v>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9">
        <v>41295.124305555553</v>
      </c>
      <c r="J791" s="9">
        <v>41276.977777777778</v>
      </c>
      <c r="K791" t="b">
        <v>0</v>
      </c>
      <c r="L791">
        <v>14</v>
      </c>
      <c r="M791" t="b">
        <v>1</v>
      </c>
      <c r="N791" s="6" t="s">
        <v>8276</v>
      </c>
      <c r="O791" s="5">
        <f t="shared" si="48"/>
        <v>109.41176470588236</v>
      </c>
      <c r="P791">
        <f t="shared" si="49"/>
        <v>132.85714285714286</v>
      </c>
      <c r="Q791" s="6" t="s">
        <v>8325</v>
      </c>
      <c r="R791" s="6" t="s">
        <v>8326</v>
      </c>
      <c r="S791">
        <f t="shared" si="50"/>
        <v>2013</v>
      </c>
      <c r="T791">
        <f t="shared" si="51"/>
        <v>1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9">
        <v>41305.839571759258</v>
      </c>
      <c r="J792" s="9">
        <v>41275.839571759258</v>
      </c>
      <c r="K792" t="b">
        <v>0</v>
      </c>
      <c r="L792">
        <v>156</v>
      </c>
      <c r="M792" t="b">
        <v>1</v>
      </c>
      <c r="N792" s="6" t="s">
        <v>8276</v>
      </c>
      <c r="O792" s="5">
        <f t="shared" si="48"/>
        <v>144.37459999999999</v>
      </c>
      <c r="P792">
        <f t="shared" si="49"/>
        <v>92.547820512820508</v>
      </c>
      <c r="Q792" s="6" t="s">
        <v>8325</v>
      </c>
      <c r="R792" s="6" t="s">
        <v>8326</v>
      </c>
      <c r="S792">
        <f t="shared" si="50"/>
        <v>2013</v>
      </c>
      <c r="T792">
        <f t="shared" si="51"/>
        <v>1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9">
        <v>41591.040972222218</v>
      </c>
      <c r="J793" s="9">
        <v>41557.572291666664</v>
      </c>
      <c r="K793" t="b">
        <v>0</v>
      </c>
      <c r="L793">
        <v>128</v>
      </c>
      <c r="M793" t="b">
        <v>1</v>
      </c>
      <c r="N793" s="6" t="s">
        <v>8276</v>
      </c>
      <c r="O793" s="5">
        <f t="shared" si="48"/>
        <v>103.86666666666666</v>
      </c>
      <c r="P793">
        <f t="shared" si="49"/>
        <v>60.859375</v>
      </c>
      <c r="Q793" s="6" t="s">
        <v>8325</v>
      </c>
      <c r="R793" s="6" t="s">
        <v>8326</v>
      </c>
      <c r="S793">
        <f t="shared" si="50"/>
        <v>2013</v>
      </c>
      <c r="T793">
        <f t="shared" si="51"/>
        <v>10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9">
        <v>41585.706979166665</v>
      </c>
      <c r="J794" s="9">
        <v>41555.665312500001</v>
      </c>
      <c r="K794" t="b">
        <v>0</v>
      </c>
      <c r="L794">
        <v>60</v>
      </c>
      <c r="M794" t="b">
        <v>1</v>
      </c>
      <c r="N794" s="6" t="s">
        <v>8276</v>
      </c>
      <c r="O794" s="5">
        <f t="shared" si="48"/>
        <v>100.44440000000002</v>
      </c>
      <c r="P794">
        <f t="shared" si="49"/>
        <v>41.851833333333339</v>
      </c>
      <c r="Q794" s="6" t="s">
        <v>8325</v>
      </c>
      <c r="R794" s="6" t="s">
        <v>8326</v>
      </c>
      <c r="S794">
        <f t="shared" si="50"/>
        <v>2013</v>
      </c>
      <c r="T794">
        <f t="shared" si="51"/>
        <v>10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9">
        <v>41457.999305555553</v>
      </c>
      <c r="J795" s="9">
        <v>41442.532916666663</v>
      </c>
      <c r="K795" t="b">
        <v>0</v>
      </c>
      <c r="L795">
        <v>32</v>
      </c>
      <c r="M795" t="b">
        <v>1</v>
      </c>
      <c r="N795" s="6" t="s">
        <v>8276</v>
      </c>
      <c r="O795" s="5">
        <f t="shared" si="48"/>
        <v>102.77927272727271</v>
      </c>
      <c r="P795">
        <f t="shared" si="49"/>
        <v>88.325937499999995</v>
      </c>
      <c r="Q795" s="6" t="s">
        <v>8325</v>
      </c>
      <c r="R795" s="6" t="s">
        <v>8326</v>
      </c>
      <c r="S795">
        <f t="shared" si="50"/>
        <v>2013</v>
      </c>
      <c r="T795">
        <f t="shared" si="51"/>
        <v>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9">
        <v>40791.504166666666</v>
      </c>
      <c r="J796" s="9">
        <v>40735.906678240739</v>
      </c>
      <c r="K796" t="b">
        <v>0</v>
      </c>
      <c r="L796">
        <v>53</v>
      </c>
      <c r="M796" t="b">
        <v>1</v>
      </c>
      <c r="N796" s="6" t="s">
        <v>8276</v>
      </c>
      <c r="O796" s="5">
        <f t="shared" si="48"/>
        <v>105.31250000000001</v>
      </c>
      <c r="P796">
        <f t="shared" si="49"/>
        <v>158.96226415094338</v>
      </c>
      <c r="Q796" s="6" t="s">
        <v>8325</v>
      </c>
      <c r="R796" s="6" t="s">
        <v>8326</v>
      </c>
      <c r="S796">
        <f t="shared" si="50"/>
        <v>2011</v>
      </c>
      <c r="T796">
        <f t="shared" si="51"/>
        <v>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9">
        <v>41005.999305555553</v>
      </c>
      <c r="J797" s="9">
        <v>40963.404699074068</v>
      </c>
      <c r="K797" t="b">
        <v>0</v>
      </c>
      <c r="L797">
        <v>184</v>
      </c>
      <c r="M797" t="b">
        <v>1</v>
      </c>
      <c r="N797" s="6" t="s">
        <v>8276</v>
      </c>
      <c r="O797" s="5">
        <f t="shared" si="48"/>
        <v>111.78571428571429</v>
      </c>
      <c r="P797">
        <f t="shared" si="49"/>
        <v>85.054347826086953</v>
      </c>
      <c r="Q797" s="6" t="s">
        <v>8325</v>
      </c>
      <c r="R797" s="6" t="s">
        <v>8326</v>
      </c>
      <c r="S797">
        <f t="shared" si="50"/>
        <v>2012</v>
      </c>
      <c r="T797">
        <f t="shared" si="51"/>
        <v>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9">
        <v>41532.673611111109</v>
      </c>
      <c r="J798" s="9">
        <v>41502.674594907403</v>
      </c>
      <c r="K798" t="b">
        <v>0</v>
      </c>
      <c r="L798">
        <v>90</v>
      </c>
      <c r="M798" t="b">
        <v>1</v>
      </c>
      <c r="N798" s="6" t="s">
        <v>8276</v>
      </c>
      <c r="O798" s="5">
        <f t="shared" si="48"/>
        <v>101.35000000000001</v>
      </c>
      <c r="P798">
        <f t="shared" si="49"/>
        <v>112.61111111111111</v>
      </c>
      <c r="Q798" s="6" t="s">
        <v>8325</v>
      </c>
      <c r="R798" s="6" t="s">
        <v>8326</v>
      </c>
      <c r="S798">
        <f t="shared" si="50"/>
        <v>2013</v>
      </c>
      <c r="T798">
        <f t="shared" si="51"/>
        <v>8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9">
        <v>41027.958333333328</v>
      </c>
      <c r="J799" s="9">
        <v>40996.785740740735</v>
      </c>
      <c r="K799" t="b">
        <v>0</v>
      </c>
      <c r="L799">
        <v>71</v>
      </c>
      <c r="M799" t="b">
        <v>1</v>
      </c>
      <c r="N799" s="6" t="s">
        <v>8276</v>
      </c>
      <c r="O799" s="5">
        <f t="shared" si="48"/>
        <v>107.53333333333333</v>
      </c>
      <c r="P799">
        <f t="shared" si="49"/>
        <v>45.436619718309856</v>
      </c>
      <c r="Q799" s="6" t="s">
        <v>8325</v>
      </c>
      <c r="R799" s="6" t="s">
        <v>8326</v>
      </c>
      <c r="S799">
        <f t="shared" si="50"/>
        <v>2012</v>
      </c>
      <c r="T799">
        <f t="shared" si="51"/>
        <v>3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9">
        <v>41912.381793981483</v>
      </c>
      <c r="J800" s="9">
        <v>41882.381793981483</v>
      </c>
      <c r="K800" t="b">
        <v>0</v>
      </c>
      <c r="L800">
        <v>87</v>
      </c>
      <c r="M800" t="b">
        <v>1</v>
      </c>
      <c r="N800" s="6" t="s">
        <v>8276</v>
      </c>
      <c r="O800" s="5">
        <f t="shared" si="48"/>
        <v>114.88571428571429</v>
      </c>
      <c r="P800">
        <f t="shared" si="49"/>
        <v>46.218390804597703</v>
      </c>
      <c r="Q800" s="6" t="s">
        <v>8325</v>
      </c>
      <c r="R800" s="6" t="s">
        <v>8326</v>
      </c>
      <c r="S800">
        <f t="shared" si="50"/>
        <v>2014</v>
      </c>
      <c r="T800">
        <f t="shared" si="51"/>
        <v>8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9">
        <v>41026.458865740737</v>
      </c>
      <c r="J801" s="9">
        <v>40996.458865740737</v>
      </c>
      <c r="K801" t="b">
        <v>0</v>
      </c>
      <c r="L801">
        <v>28</v>
      </c>
      <c r="M801" t="b">
        <v>1</v>
      </c>
      <c r="N801" s="6" t="s">
        <v>8276</v>
      </c>
      <c r="O801" s="5">
        <f t="shared" si="48"/>
        <v>100.02</v>
      </c>
      <c r="P801">
        <f t="shared" si="49"/>
        <v>178.60714285714286</v>
      </c>
      <c r="Q801" s="6" t="s">
        <v>8325</v>
      </c>
      <c r="R801" s="6" t="s">
        <v>8326</v>
      </c>
      <c r="S801">
        <f t="shared" si="50"/>
        <v>2012</v>
      </c>
      <c r="T801">
        <f t="shared" si="51"/>
        <v>3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9">
        <v>41893.225162037037</v>
      </c>
      <c r="J802" s="9">
        <v>41863.225162037037</v>
      </c>
      <c r="K802" t="b">
        <v>0</v>
      </c>
      <c r="L802">
        <v>56</v>
      </c>
      <c r="M802" t="b">
        <v>1</v>
      </c>
      <c r="N802" s="6" t="s">
        <v>8276</v>
      </c>
      <c r="O802" s="5">
        <f t="shared" si="48"/>
        <v>152.13333333333335</v>
      </c>
      <c r="P802">
        <f t="shared" si="49"/>
        <v>40.75</v>
      </c>
      <c r="Q802" s="6" t="s">
        <v>8325</v>
      </c>
      <c r="R802" s="6" t="s">
        <v>8326</v>
      </c>
      <c r="S802">
        <f t="shared" si="50"/>
        <v>2014</v>
      </c>
      <c r="T802">
        <f t="shared" si="51"/>
        <v>8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9">
        <v>40725.587037037032</v>
      </c>
      <c r="J803" s="9">
        <v>40695.587037037032</v>
      </c>
      <c r="K803" t="b">
        <v>0</v>
      </c>
      <c r="L803">
        <v>51</v>
      </c>
      <c r="M803" t="b">
        <v>1</v>
      </c>
      <c r="N803" s="6" t="s">
        <v>8276</v>
      </c>
      <c r="O803" s="5">
        <f t="shared" si="48"/>
        <v>111.52149999999999</v>
      </c>
      <c r="P803">
        <f t="shared" si="49"/>
        <v>43.733921568627444</v>
      </c>
      <c r="Q803" s="6" t="s">
        <v>8325</v>
      </c>
      <c r="R803" s="6" t="s">
        <v>8326</v>
      </c>
      <c r="S803">
        <f t="shared" si="50"/>
        <v>2011</v>
      </c>
      <c r="T803">
        <f t="shared" si="51"/>
        <v>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9">
        <v>41168.961805555555</v>
      </c>
      <c r="J804" s="9">
        <v>41122.813935185186</v>
      </c>
      <c r="K804" t="b">
        <v>0</v>
      </c>
      <c r="L804">
        <v>75</v>
      </c>
      <c r="M804" t="b">
        <v>1</v>
      </c>
      <c r="N804" s="6" t="s">
        <v>8276</v>
      </c>
      <c r="O804" s="5">
        <f t="shared" si="48"/>
        <v>101.33333333333334</v>
      </c>
      <c r="P804">
        <f t="shared" si="49"/>
        <v>81.066666666666663</v>
      </c>
      <c r="Q804" s="6" t="s">
        <v>8325</v>
      </c>
      <c r="R804" s="6" t="s">
        <v>8326</v>
      </c>
      <c r="S804">
        <f t="shared" si="50"/>
        <v>2012</v>
      </c>
      <c r="T804">
        <f t="shared" si="51"/>
        <v>8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9">
        <v>40691.833333333328</v>
      </c>
      <c r="J805" s="9">
        <v>40665.741643518515</v>
      </c>
      <c r="K805" t="b">
        <v>0</v>
      </c>
      <c r="L805">
        <v>38</v>
      </c>
      <c r="M805" t="b">
        <v>1</v>
      </c>
      <c r="N805" s="6" t="s">
        <v>8276</v>
      </c>
      <c r="O805" s="5">
        <f t="shared" si="48"/>
        <v>123.2608695652174</v>
      </c>
      <c r="P805">
        <f t="shared" si="49"/>
        <v>74.60526315789474</v>
      </c>
      <c r="Q805" s="6" t="s">
        <v>8325</v>
      </c>
      <c r="R805" s="6" t="s">
        <v>8326</v>
      </c>
      <c r="S805">
        <f t="shared" si="50"/>
        <v>2011</v>
      </c>
      <c r="T805">
        <f t="shared" si="51"/>
        <v>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9">
        <v>40746.957638888889</v>
      </c>
      <c r="J806" s="9">
        <v>40729.897291666668</v>
      </c>
      <c r="K806" t="b">
        <v>0</v>
      </c>
      <c r="L806">
        <v>18</v>
      </c>
      <c r="M806" t="b">
        <v>1</v>
      </c>
      <c r="N806" s="6" t="s">
        <v>8276</v>
      </c>
      <c r="O806" s="5">
        <f t="shared" si="48"/>
        <v>100</v>
      </c>
      <c r="P806">
        <f t="shared" si="49"/>
        <v>305.55555555555554</v>
      </c>
      <c r="Q806" s="6" t="s">
        <v>8325</v>
      </c>
      <c r="R806" s="6" t="s">
        <v>8326</v>
      </c>
      <c r="S806">
        <f t="shared" si="50"/>
        <v>2011</v>
      </c>
      <c r="T806">
        <f t="shared" si="51"/>
        <v>7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9">
        <v>40740.75</v>
      </c>
      <c r="J807" s="9">
        <v>40690.614722222221</v>
      </c>
      <c r="K807" t="b">
        <v>0</v>
      </c>
      <c r="L807">
        <v>54</v>
      </c>
      <c r="M807" t="b">
        <v>1</v>
      </c>
      <c r="N807" s="6" t="s">
        <v>8276</v>
      </c>
      <c r="O807" s="5">
        <f t="shared" si="48"/>
        <v>105</v>
      </c>
      <c r="P807">
        <f t="shared" si="49"/>
        <v>58.333333333333336</v>
      </c>
      <c r="Q807" s="6" t="s">
        <v>8325</v>
      </c>
      <c r="R807" s="6" t="s">
        <v>8326</v>
      </c>
      <c r="S807">
        <f t="shared" si="50"/>
        <v>2011</v>
      </c>
      <c r="T807">
        <f t="shared" si="51"/>
        <v>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9">
        <v>40793.483090277776</v>
      </c>
      <c r="J808" s="9">
        <v>40763.483090277776</v>
      </c>
      <c r="K808" t="b">
        <v>0</v>
      </c>
      <c r="L808">
        <v>71</v>
      </c>
      <c r="M808" t="b">
        <v>1</v>
      </c>
      <c r="N808" s="6" t="s">
        <v>8276</v>
      </c>
      <c r="O808" s="5">
        <f t="shared" si="48"/>
        <v>104.4375</v>
      </c>
      <c r="P808">
        <f t="shared" si="49"/>
        <v>117.67605633802818</v>
      </c>
      <c r="Q808" s="6" t="s">
        <v>8325</v>
      </c>
      <c r="R808" s="6" t="s">
        <v>8326</v>
      </c>
      <c r="S808">
        <f t="shared" si="50"/>
        <v>2011</v>
      </c>
      <c r="T808">
        <f t="shared" si="51"/>
        <v>8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9">
        <v>42794.874999999993</v>
      </c>
      <c r="J809" s="9">
        <v>42759.420266203706</v>
      </c>
      <c r="K809" t="b">
        <v>0</v>
      </c>
      <c r="L809">
        <v>57</v>
      </c>
      <c r="M809" t="b">
        <v>1</v>
      </c>
      <c r="N809" s="6" t="s">
        <v>8276</v>
      </c>
      <c r="O809" s="5">
        <f t="shared" si="48"/>
        <v>105.125</v>
      </c>
      <c r="P809">
        <f t="shared" si="49"/>
        <v>73.771929824561397</v>
      </c>
      <c r="Q809" s="6" t="s">
        <v>8325</v>
      </c>
      <c r="R809" s="6" t="s">
        <v>8326</v>
      </c>
      <c r="S809">
        <f t="shared" si="50"/>
        <v>2017</v>
      </c>
      <c r="T809">
        <f t="shared" si="51"/>
        <v>1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9">
        <v>41994.999305555553</v>
      </c>
      <c r="J810" s="9">
        <v>41961.892199074071</v>
      </c>
      <c r="K810" t="b">
        <v>0</v>
      </c>
      <c r="L810">
        <v>43</v>
      </c>
      <c r="M810" t="b">
        <v>1</v>
      </c>
      <c r="N810" s="6" t="s">
        <v>8276</v>
      </c>
      <c r="O810" s="5">
        <f t="shared" si="48"/>
        <v>100</v>
      </c>
      <c r="P810">
        <f t="shared" si="49"/>
        <v>104.65116279069767</v>
      </c>
      <c r="Q810" s="6" t="s">
        <v>8325</v>
      </c>
      <c r="R810" s="6" t="s">
        <v>8326</v>
      </c>
      <c r="S810">
        <f t="shared" si="50"/>
        <v>2014</v>
      </c>
      <c r="T810">
        <f t="shared" si="51"/>
        <v>11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9">
        <v>41658.625347222223</v>
      </c>
      <c r="J811" s="9">
        <v>41628.625347222223</v>
      </c>
      <c r="K811" t="b">
        <v>0</v>
      </c>
      <c r="L811">
        <v>52</v>
      </c>
      <c r="M811" t="b">
        <v>1</v>
      </c>
      <c r="N811" s="6" t="s">
        <v>8276</v>
      </c>
      <c r="O811" s="5">
        <f t="shared" si="48"/>
        <v>103.77499999999999</v>
      </c>
      <c r="P811">
        <f t="shared" si="49"/>
        <v>79.82692307692308</v>
      </c>
      <c r="Q811" s="6" t="s">
        <v>8325</v>
      </c>
      <c r="R811" s="6" t="s">
        <v>8326</v>
      </c>
      <c r="S811">
        <f t="shared" si="50"/>
        <v>2013</v>
      </c>
      <c r="T811">
        <f t="shared" si="51"/>
        <v>12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9">
        <v>41152.847939814812</v>
      </c>
      <c r="J812" s="9">
        <v>41122.847939814812</v>
      </c>
      <c r="K812" t="b">
        <v>0</v>
      </c>
      <c r="L812">
        <v>27</v>
      </c>
      <c r="M812" t="b">
        <v>1</v>
      </c>
      <c r="N812" s="6" t="s">
        <v>8276</v>
      </c>
      <c r="O812" s="5">
        <f t="shared" si="48"/>
        <v>105</v>
      </c>
      <c r="P812">
        <f t="shared" si="49"/>
        <v>58.333333333333336</v>
      </c>
      <c r="Q812" s="6" t="s">
        <v>8325</v>
      </c>
      <c r="R812" s="6" t="s">
        <v>8326</v>
      </c>
      <c r="S812">
        <f t="shared" si="50"/>
        <v>2012</v>
      </c>
      <c r="T812">
        <f t="shared" si="51"/>
        <v>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9">
        <v>41465.494444444441</v>
      </c>
      <c r="J813" s="9">
        <v>41443.435208333329</v>
      </c>
      <c r="K813" t="b">
        <v>0</v>
      </c>
      <c r="L813">
        <v>12</v>
      </c>
      <c r="M813" t="b">
        <v>1</v>
      </c>
      <c r="N813" s="6" t="s">
        <v>8276</v>
      </c>
      <c r="O813" s="5">
        <f t="shared" si="48"/>
        <v>104</v>
      </c>
      <c r="P813">
        <f t="shared" si="49"/>
        <v>86.666666666666671</v>
      </c>
      <c r="Q813" s="6" t="s">
        <v>8325</v>
      </c>
      <c r="R813" s="6" t="s">
        <v>8326</v>
      </c>
      <c r="S813">
        <f t="shared" si="50"/>
        <v>2013</v>
      </c>
      <c r="T813">
        <f t="shared" si="51"/>
        <v>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9">
        <v>41334.373611111107</v>
      </c>
      <c r="J814" s="9">
        <v>41281.809629629628</v>
      </c>
      <c r="K814" t="b">
        <v>0</v>
      </c>
      <c r="L814">
        <v>33</v>
      </c>
      <c r="M814" t="b">
        <v>1</v>
      </c>
      <c r="N814" s="6" t="s">
        <v>8276</v>
      </c>
      <c r="O814" s="5">
        <f t="shared" si="48"/>
        <v>151.83333333333334</v>
      </c>
      <c r="P814">
        <f t="shared" si="49"/>
        <v>27.606060606060606</v>
      </c>
      <c r="Q814" s="6" t="s">
        <v>8325</v>
      </c>
      <c r="R814" s="6" t="s">
        <v>8326</v>
      </c>
      <c r="S814">
        <f t="shared" si="50"/>
        <v>2013</v>
      </c>
      <c r="T814">
        <f t="shared" si="51"/>
        <v>1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9">
        <v>41110.751909722218</v>
      </c>
      <c r="J815" s="9">
        <v>41080.751909722218</v>
      </c>
      <c r="K815" t="b">
        <v>0</v>
      </c>
      <c r="L815">
        <v>96</v>
      </c>
      <c r="M815" t="b">
        <v>1</v>
      </c>
      <c r="N815" s="6" t="s">
        <v>8276</v>
      </c>
      <c r="O815" s="5">
        <f t="shared" si="48"/>
        <v>159.99600000000001</v>
      </c>
      <c r="P815">
        <f t="shared" si="49"/>
        <v>24.999375000000001</v>
      </c>
      <c r="Q815" s="6" t="s">
        <v>8325</v>
      </c>
      <c r="R815" s="6" t="s">
        <v>8326</v>
      </c>
      <c r="S815">
        <f t="shared" si="50"/>
        <v>2012</v>
      </c>
      <c r="T815">
        <f t="shared" si="51"/>
        <v>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9">
        <v>40694.544444444444</v>
      </c>
      <c r="J816" s="9">
        <v>40679.534733796296</v>
      </c>
      <c r="K816" t="b">
        <v>0</v>
      </c>
      <c r="L816">
        <v>28</v>
      </c>
      <c r="M816" t="b">
        <v>1</v>
      </c>
      <c r="N816" s="6" t="s">
        <v>8276</v>
      </c>
      <c r="O816" s="5">
        <f t="shared" si="48"/>
        <v>127.3</v>
      </c>
      <c r="P816">
        <f t="shared" si="49"/>
        <v>45.464285714285715</v>
      </c>
      <c r="Q816" s="6" t="s">
        <v>8325</v>
      </c>
      <c r="R816" s="6" t="s">
        <v>8326</v>
      </c>
      <c r="S816">
        <f t="shared" si="50"/>
        <v>2011</v>
      </c>
      <c r="T816">
        <f t="shared" si="51"/>
        <v>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9">
        <v>41944.70952546296</v>
      </c>
      <c r="J817" s="9">
        <v>41914.70952546296</v>
      </c>
      <c r="K817" t="b">
        <v>0</v>
      </c>
      <c r="L817">
        <v>43</v>
      </c>
      <c r="M817" t="b">
        <v>1</v>
      </c>
      <c r="N817" s="6" t="s">
        <v>8276</v>
      </c>
      <c r="O817" s="5">
        <f t="shared" si="48"/>
        <v>107</v>
      </c>
      <c r="P817">
        <f t="shared" si="49"/>
        <v>99.534883720930239</v>
      </c>
      <c r="Q817" s="6" t="s">
        <v>8325</v>
      </c>
      <c r="R817" s="6" t="s">
        <v>8326</v>
      </c>
      <c r="S817">
        <f t="shared" si="50"/>
        <v>2014</v>
      </c>
      <c r="T817">
        <f t="shared" si="51"/>
        <v>10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9">
        <v>41373.0625</v>
      </c>
      <c r="J818" s="9">
        <v>41341.662534722222</v>
      </c>
      <c r="K818" t="b">
        <v>0</v>
      </c>
      <c r="L818">
        <v>205</v>
      </c>
      <c r="M818" t="b">
        <v>1</v>
      </c>
      <c r="N818" s="6" t="s">
        <v>8276</v>
      </c>
      <c r="O818" s="5">
        <f t="shared" si="48"/>
        <v>115.12214285714286</v>
      </c>
      <c r="P818">
        <f t="shared" si="49"/>
        <v>39.31</v>
      </c>
      <c r="Q818" s="6" t="s">
        <v>8325</v>
      </c>
      <c r="R818" s="6" t="s">
        <v>8326</v>
      </c>
      <c r="S818">
        <f t="shared" si="50"/>
        <v>2013</v>
      </c>
      <c r="T818">
        <f t="shared" si="51"/>
        <v>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9">
        <v>40978.999305555553</v>
      </c>
      <c r="J819" s="9">
        <v>40925.391331018516</v>
      </c>
      <c r="K819" t="b">
        <v>0</v>
      </c>
      <c r="L819">
        <v>23</v>
      </c>
      <c r="M819" t="b">
        <v>1</v>
      </c>
      <c r="N819" s="6" t="s">
        <v>8276</v>
      </c>
      <c r="O819" s="5">
        <f t="shared" si="48"/>
        <v>137.11066666666665</v>
      </c>
      <c r="P819">
        <f t="shared" si="49"/>
        <v>89.419999999999987</v>
      </c>
      <c r="Q819" s="6" t="s">
        <v>8325</v>
      </c>
      <c r="R819" s="6" t="s">
        <v>8326</v>
      </c>
      <c r="S819">
        <f t="shared" si="50"/>
        <v>2012</v>
      </c>
      <c r="T819">
        <f t="shared" si="51"/>
        <v>1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9">
        <v>41128.500694444439</v>
      </c>
      <c r="J820" s="9">
        <v>41120.67454861111</v>
      </c>
      <c r="K820" t="b">
        <v>0</v>
      </c>
      <c r="L820">
        <v>19</v>
      </c>
      <c r="M820" t="b">
        <v>1</v>
      </c>
      <c r="N820" s="6" t="s">
        <v>8276</v>
      </c>
      <c r="O820" s="5">
        <f t="shared" si="48"/>
        <v>155.71428571428572</v>
      </c>
      <c r="P820">
        <f t="shared" si="49"/>
        <v>28.684210526315791</v>
      </c>
      <c r="Q820" s="6" t="s">
        <v>8325</v>
      </c>
      <c r="R820" s="6" t="s">
        <v>8326</v>
      </c>
      <c r="S820">
        <f t="shared" si="50"/>
        <v>2012</v>
      </c>
      <c r="T820">
        <f t="shared" si="51"/>
        <v>7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9">
        <v>41628.988888888889</v>
      </c>
      <c r="J821" s="9">
        <v>41619.789976851847</v>
      </c>
      <c r="K821" t="b">
        <v>0</v>
      </c>
      <c r="L821">
        <v>14</v>
      </c>
      <c r="M821" t="b">
        <v>1</v>
      </c>
      <c r="N821" s="6" t="s">
        <v>8276</v>
      </c>
      <c r="O821" s="5">
        <f t="shared" si="48"/>
        <v>108.74999999999999</v>
      </c>
      <c r="P821">
        <f t="shared" si="49"/>
        <v>31.071428571428573</v>
      </c>
      <c r="Q821" s="6" t="s">
        <v>8325</v>
      </c>
      <c r="R821" s="6" t="s">
        <v>8326</v>
      </c>
      <c r="S821">
        <f t="shared" si="50"/>
        <v>2013</v>
      </c>
      <c r="T821">
        <f t="shared" si="51"/>
        <v>12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9">
        <v>41799</v>
      </c>
      <c r="J822" s="9">
        <v>41768.633587962962</v>
      </c>
      <c r="K822" t="b">
        <v>0</v>
      </c>
      <c r="L822">
        <v>38</v>
      </c>
      <c r="M822" t="b">
        <v>1</v>
      </c>
      <c r="N822" s="6" t="s">
        <v>8276</v>
      </c>
      <c r="O822" s="5">
        <f t="shared" si="48"/>
        <v>134.05000000000001</v>
      </c>
      <c r="P822">
        <f t="shared" si="49"/>
        <v>70.55263157894737</v>
      </c>
      <c r="Q822" s="6" t="s">
        <v>8325</v>
      </c>
      <c r="R822" s="6" t="s">
        <v>8326</v>
      </c>
      <c r="S822">
        <f t="shared" si="50"/>
        <v>2014</v>
      </c>
      <c r="T822">
        <f t="shared" si="51"/>
        <v>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9">
        <v>42127.959027777775</v>
      </c>
      <c r="J823" s="9">
        <v>42093.71371527778</v>
      </c>
      <c r="K823" t="b">
        <v>0</v>
      </c>
      <c r="L823">
        <v>78</v>
      </c>
      <c r="M823" t="b">
        <v>1</v>
      </c>
      <c r="N823" s="6" t="s">
        <v>8276</v>
      </c>
      <c r="O823" s="5">
        <f t="shared" si="48"/>
        <v>100</v>
      </c>
      <c r="P823">
        <f t="shared" si="49"/>
        <v>224.12820512820514</v>
      </c>
      <c r="Q823" s="6" t="s">
        <v>8325</v>
      </c>
      <c r="R823" s="6" t="s">
        <v>8326</v>
      </c>
      <c r="S823">
        <f t="shared" si="50"/>
        <v>2015</v>
      </c>
      <c r="T823">
        <f t="shared" si="51"/>
        <v>3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9">
        <v>41187.739004629628</v>
      </c>
      <c r="J824" s="9">
        <v>41157.739004629628</v>
      </c>
      <c r="K824" t="b">
        <v>0</v>
      </c>
      <c r="L824">
        <v>69</v>
      </c>
      <c r="M824" t="b">
        <v>1</v>
      </c>
      <c r="N824" s="6" t="s">
        <v>8276</v>
      </c>
      <c r="O824" s="5">
        <f t="shared" si="48"/>
        <v>119.16666666666667</v>
      </c>
      <c r="P824">
        <f t="shared" si="49"/>
        <v>51.811594202898547</v>
      </c>
      <c r="Q824" s="6" t="s">
        <v>8325</v>
      </c>
      <c r="R824" s="6" t="s">
        <v>8326</v>
      </c>
      <c r="S824">
        <f t="shared" si="50"/>
        <v>2012</v>
      </c>
      <c r="T824">
        <f t="shared" si="51"/>
        <v>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9">
        <v>42085.722824074073</v>
      </c>
      <c r="J825" s="9">
        <v>42055.764490740738</v>
      </c>
      <c r="K825" t="b">
        <v>0</v>
      </c>
      <c r="L825">
        <v>33</v>
      </c>
      <c r="M825" t="b">
        <v>1</v>
      </c>
      <c r="N825" s="6" t="s">
        <v>8276</v>
      </c>
      <c r="O825" s="5">
        <f t="shared" si="48"/>
        <v>179.5</v>
      </c>
      <c r="P825">
        <f t="shared" si="49"/>
        <v>43.515151515151516</v>
      </c>
      <c r="Q825" s="6" t="s">
        <v>8325</v>
      </c>
      <c r="R825" s="6" t="s">
        <v>8326</v>
      </c>
      <c r="S825">
        <f t="shared" si="50"/>
        <v>2015</v>
      </c>
      <c r="T825">
        <f t="shared" si="51"/>
        <v>2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9">
        <v>40286.082638888889</v>
      </c>
      <c r="J826" s="9">
        <v>40250.033773148149</v>
      </c>
      <c r="K826" t="b">
        <v>0</v>
      </c>
      <c r="L826">
        <v>54</v>
      </c>
      <c r="M826" t="b">
        <v>1</v>
      </c>
      <c r="N826" s="6" t="s">
        <v>8276</v>
      </c>
      <c r="O826" s="5">
        <f t="shared" si="48"/>
        <v>134.38124999999999</v>
      </c>
      <c r="P826">
        <f t="shared" si="49"/>
        <v>39.816666666666663</v>
      </c>
      <c r="Q826" s="6" t="s">
        <v>8325</v>
      </c>
      <c r="R826" s="6" t="s">
        <v>8326</v>
      </c>
      <c r="S826">
        <f t="shared" si="50"/>
        <v>2010</v>
      </c>
      <c r="T826">
        <f t="shared" si="51"/>
        <v>3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9">
        <v>41211.098194444443</v>
      </c>
      <c r="J827" s="9">
        <v>41186.098194444443</v>
      </c>
      <c r="K827" t="b">
        <v>0</v>
      </c>
      <c r="L827">
        <v>99</v>
      </c>
      <c r="M827" t="b">
        <v>1</v>
      </c>
      <c r="N827" s="6" t="s">
        <v>8276</v>
      </c>
      <c r="O827" s="5">
        <f t="shared" si="48"/>
        <v>100.43200000000002</v>
      </c>
      <c r="P827">
        <f t="shared" si="49"/>
        <v>126.8080808080808</v>
      </c>
      <c r="Q827" s="6" t="s">
        <v>8325</v>
      </c>
      <c r="R827" s="6" t="s">
        <v>8326</v>
      </c>
      <c r="S827">
        <f t="shared" si="50"/>
        <v>2012</v>
      </c>
      <c r="T827">
        <f t="shared" si="51"/>
        <v>10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9">
        <v>40993.788541666661</v>
      </c>
      <c r="J828" s="9">
        <v>40972.830208333333</v>
      </c>
      <c r="K828" t="b">
        <v>0</v>
      </c>
      <c r="L828">
        <v>49</v>
      </c>
      <c r="M828" t="b">
        <v>1</v>
      </c>
      <c r="N828" s="6" t="s">
        <v>8276</v>
      </c>
      <c r="O828" s="5">
        <f t="shared" si="48"/>
        <v>101.45454545454547</v>
      </c>
      <c r="P828">
        <f t="shared" si="49"/>
        <v>113.87755102040816</v>
      </c>
      <c r="Q828" s="6" t="s">
        <v>8325</v>
      </c>
      <c r="R828" s="6" t="s">
        <v>8326</v>
      </c>
      <c r="S828">
        <f t="shared" si="50"/>
        <v>2012</v>
      </c>
      <c r="T828">
        <f t="shared" si="51"/>
        <v>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9">
        <v>40953.617361111108</v>
      </c>
      <c r="J829" s="9">
        <v>40927.265127314815</v>
      </c>
      <c r="K829" t="b">
        <v>0</v>
      </c>
      <c r="L829">
        <v>11</v>
      </c>
      <c r="M829" t="b">
        <v>1</v>
      </c>
      <c r="N829" s="6" t="s">
        <v>8276</v>
      </c>
      <c r="O829" s="5">
        <f t="shared" si="48"/>
        <v>103.33333333333334</v>
      </c>
      <c r="P829">
        <f t="shared" si="49"/>
        <v>28.181818181818183</v>
      </c>
      <c r="Q829" s="6" t="s">
        <v>8325</v>
      </c>
      <c r="R829" s="6" t="s">
        <v>8326</v>
      </c>
      <c r="S829">
        <f t="shared" si="50"/>
        <v>2012</v>
      </c>
      <c r="T829">
        <f t="shared" si="51"/>
        <v>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9">
        <v>41085.474999999999</v>
      </c>
      <c r="J830" s="9">
        <v>41072.84238425926</v>
      </c>
      <c r="K830" t="b">
        <v>0</v>
      </c>
      <c r="L830">
        <v>38</v>
      </c>
      <c r="M830" t="b">
        <v>1</v>
      </c>
      <c r="N830" s="6" t="s">
        <v>8276</v>
      </c>
      <c r="O830" s="5">
        <f t="shared" si="48"/>
        <v>107</v>
      </c>
      <c r="P830">
        <f t="shared" si="49"/>
        <v>36.60526315789474</v>
      </c>
      <c r="Q830" s="6" t="s">
        <v>8325</v>
      </c>
      <c r="R830" s="6" t="s">
        <v>8326</v>
      </c>
      <c r="S830">
        <f t="shared" si="50"/>
        <v>2012</v>
      </c>
      <c r="T830">
        <f t="shared" si="51"/>
        <v>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9">
        <v>42564.593055555553</v>
      </c>
      <c r="J831" s="9">
        <v>42504.593055555553</v>
      </c>
      <c r="K831" t="b">
        <v>0</v>
      </c>
      <c r="L831">
        <v>16</v>
      </c>
      <c r="M831" t="b">
        <v>1</v>
      </c>
      <c r="N831" s="6" t="s">
        <v>8276</v>
      </c>
      <c r="O831" s="5">
        <f t="shared" si="48"/>
        <v>104</v>
      </c>
      <c r="P831">
        <f t="shared" si="49"/>
        <v>32.5</v>
      </c>
      <c r="Q831" s="6" t="s">
        <v>8325</v>
      </c>
      <c r="R831" s="6" t="s">
        <v>8326</v>
      </c>
      <c r="S831">
        <f t="shared" si="50"/>
        <v>2016</v>
      </c>
      <c r="T831">
        <f t="shared" si="51"/>
        <v>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9">
        <v>41355.27575231481</v>
      </c>
      <c r="J832" s="9">
        <v>41325.317418981482</v>
      </c>
      <c r="K832" t="b">
        <v>0</v>
      </c>
      <c r="L832">
        <v>32</v>
      </c>
      <c r="M832" t="b">
        <v>1</v>
      </c>
      <c r="N832" s="6" t="s">
        <v>8276</v>
      </c>
      <c r="O832" s="5">
        <f t="shared" si="48"/>
        <v>107.83333333333334</v>
      </c>
      <c r="P832">
        <f t="shared" si="49"/>
        <v>60.65625</v>
      </c>
      <c r="Q832" s="6" t="s">
        <v>8325</v>
      </c>
      <c r="R832" s="6" t="s">
        <v>8326</v>
      </c>
      <c r="S832">
        <f t="shared" si="50"/>
        <v>2013</v>
      </c>
      <c r="T832">
        <f t="shared" si="51"/>
        <v>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9">
        <v>41026.438587962963</v>
      </c>
      <c r="J833" s="9">
        <v>40996.438587962963</v>
      </c>
      <c r="K833" t="b">
        <v>0</v>
      </c>
      <c r="L833">
        <v>20</v>
      </c>
      <c r="M833" t="b">
        <v>1</v>
      </c>
      <c r="N833" s="6" t="s">
        <v>8276</v>
      </c>
      <c r="O833" s="5">
        <f t="shared" si="48"/>
        <v>233.33333333333334</v>
      </c>
      <c r="P833">
        <f t="shared" si="49"/>
        <v>175</v>
      </c>
      <c r="Q833" s="6" t="s">
        <v>8325</v>
      </c>
      <c r="R833" s="6" t="s">
        <v>8326</v>
      </c>
      <c r="S833">
        <f t="shared" si="50"/>
        <v>2012</v>
      </c>
      <c r="T833">
        <f t="shared" si="51"/>
        <v>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9">
        <v>40929.134027777778</v>
      </c>
      <c r="J834" s="9">
        <v>40869.466840277775</v>
      </c>
      <c r="K834" t="b">
        <v>0</v>
      </c>
      <c r="L834">
        <v>154</v>
      </c>
      <c r="M834" t="b">
        <v>1</v>
      </c>
      <c r="N834" s="6" t="s">
        <v>8276</v>
      </c>
      <c r="O834" s="5">
        <f t="shared" ref="O834:O897" si="52">E834/D834*100</f>
        <v>100.60706666666665</v>
      </c>
      <c r="P834">
        <f t="shared" ref="P834:P897" si="53">E834/L834</f>
        <v>97.993896103896105</v>
      </c>
      <c r="Q834" s="6" t="s">
        <v>8325</v>
      </c>
      <c r="R834" s="6" t="s">
        <v>8326</v>
      </c>
      <c r="S834">
        <f t="shared" si="50"/>
        <v>2011</v>
      </c>
      <c r="T834">
        <f t="shared" si="51"/>
        <v>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9">
        <v>41748.669849537036</v>
      </c>
      <c r="J835" s="9">
        <v>41718.669849537036</v>
      </c>
      <c r="K835" t="b">
        <v>0</v>
      </c>
      <c r="L835">
        <v>41</v>
      </c>
      <c r="M835" t="b">
        <v>1</v>
      </c>
      <c r="N835" s="6" t="s">
        <v>8276</v>
      </c>
      <c r="O835" s="5">
        <f t="shared" si="52"/>
        <v>101.66666666666666</v>
      </c>
      <c r="P835">
        <f t="shared" si="53"/>
        <v>148.78048780487805</v>
      </c>
      <c r="Q835" s="6" t="s">
        <v>8325</v>
      </c>
      <c r="R835" s="6" t="s">
        <v>8326</v>
      </c>
      <c r="S835">
        <f t="shared" ref="S835:S898" si="54">YEAR(J835)</f>
        <v>2014</v>
      </c>
      <c r="T835">
        <f t="shared" ref="T835:T898" si="55">MONTH(J835)</f>
        <v>3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9">
        <v>41455.957638888889</v>
      </c>
      <c r="J836" s="9">
        <v>41422.614490740736</v>
      </c>
      <c r="K836" t="b">
        <v>0</v>
      </c>
      <c r="L836">
        <v>75</v>
      </c>
      <c r="M836" t="b">
        <v>1</v>
      </c>
      <c r="N836" s="6" t="s">
        <v>8276</v>
      </c>
      <c r="O836" s="5">
        <f t="shared" si="52"/>
        <v>131.0181818181818</v>
      </c>
      <c r="P836">
        <f t="shared" si="53"/>
        <v>96.08</v>
      </c>
      <c r="Q836" s="6" t="s">
        <v>8325</v>
      </c>
      <c r="R836" s="6" t="s">
        <v>8326</v>
      </c>
      <c r="S836">
        <f t="shared" si="54"/>
        <v>2013</v>
      </c>
      <c r="T836">
        <f t="shared" si="55"/>
        <v>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9">
        <v>41047.916666666664</v>
      </c>
      <c r="J837" s="9">
        <v>41005.249513888884</v>
      </c>
      <c r="K837" t="b">
        <v>0</v>
      </c>
      <c r="L837">
        <v>40</v>
      </c>
      <c r="M837" t="b">
        <v>1</v>
      </c>
      <c r="N837" s="6" t="s">
        <v>8276</v>
      </c>
      <c r="O837" s="5">
        <f t="shared" si="52"/>
        <v>117.25000000000001</v>
      </c>
      <c r="P837">
        <f t="shared" si="53"/>
        <v>58.625</v>
      </c>
      <c r="Q837" s="6" t="s">
        <v>8325</v>
      </c>
      <c r="R837" s="6" t="s">
        <v>8326</v>
      </c>
      <c r="S837">
        <f t="shared" si="54"/>
        <v>2012</v>
      </c>
      <c r="T837">
        <f t="shared" si="55"/>
        <v>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9">
        <v>41553.848587962959</v>
      </c>
      <c r="J838" s="9">
        <v>41523.848587962959</v>
      </c>
      <c r="K838" t="b">
        <v>0</v>
      </c>
      <c r="L838">
        <v>46</v>
      </c>
      <c r="M838" t="b">
        <v>1</v>
      </c>
      <c r="N838" s="6" t="s">
        <v>8276</v>
      </c>
      <c r="O838" s="5">
        <f t="shared" si="52"/>
        <v>100.93039999999999</v>
      </c>
      <c r="P838">
        <f t="shared" si="53"/>
        <v>109.70695652173914</v>
      </c>
      <c r="Q838" s="6" t="s">
        <v>8325</v>
      </c>
      <c r="R838" s="6" t="s">
        <v>8326</v>
      </c>
      <c r="S838">
        <f t="shared" si="54"/>
        <v>2013</v>
      </c>
      <c r="T838">
        <f t="shared" si="55"/>
        <v>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9">
        <v>41760.79006944444</v>
      </c>
      <c r="J839" s="9">
        <v>41730.79006944444</v>
      </c>
      <c r="K839" t="b">
        <v>0</v>
      </c>
      <c r="L839">
        <v>62</v>
      </c>
      <c r="M839" t="b">
        <v>1</v>
      </c>
      <c r="N839" s="6" t="s">
        <v>8276</v>
      </c>
      <c r="O839" s="5">
        <f t="shared" si="52"/>
        <v>121.8</v>
      </c>
      <c r="P839">
        <f t="shared" si="53"/>
        <v>49.112903225806448</v>
      </c>
      <c r="Q839" s="6" t="s">
        <v>8325</v>
      </c>
      <c r="R839" s="6" t="s">
        <v>8326</v>
      </c>
      <c r="S839">
        <f t="shared" si="54"/>
        <v>2014</v>
      </c>
      <c r="T839">
        <f t="shared" si="55"/>
        <v>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9">
        <v>40925.689641203702</v>
      </c>
      <c r="J840" s="9">
        <v>40895.689641203702</v>
      </c>
      <c r="K840" t="b">
        <v>0</v>
      </c>
      <c r="L840">
        <v>61</v>
      </c>
      <c r="M840" t="b">
        <v>1</v>
      </c>
      <c r="N840" s="6" t="s">
        <v>8276</v>
      </c>
      <c r="O840" s="5">
        <f t="shared" si="52"/>
        <v>145.4</v>
      </c>
      <c r="P840">
        <f t="shared" si="53"/>
        <v>47.672131147540981</v>
      </c>
      <c r="Q840" s="6" t="s">
        <v>8325</v>
      </c>
      <c r="R840" s="6" t="s">
        <v>8326</v>
      </c>
      <c r="S840">
        <f t="shared" si="54"/>
        <v>2011</v>
      </c>
      <c r="T840">
        <f t="shared" si="55"/>
        <v>12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9">
        <v>41174.555046296293</v>
      </c>
      <c r="J841" s="9">
        <v>41144.555046296293</v>
      </c>
      <c r="K841" t="b">
        <v>0</v>
      </c>
      <c r="L841">
        <v>96</v>
      </c>
      <c r="M841" t="b">
        <v>1</v>
      </c>
      <c r="N841" s="6" t="s">
        <v>8276</v>
      </c>
      <c r="O841" s="5">
        <f t="shared" si="52"/>
        <v>116.61660000000001</v>
      </c>
      <c r="P841">
        <f t="shared" si="53"/>
        <v>60.737812499999997</v>
      </c>
      <c r="Q841" s="6" t="s">
        <v>8325</v>
      </c>
      <c r="R841" s="6" t="s">
        <v>8326</v>
      </c>
      <c r="S841">
        <f t="shared" si="54"/>
        <v>2012</v>
      </c>
      <c r="T841">
        <f t="shared" si="55"/>
        <v>8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9">
        <v>42637.018368055556</v>
      </c>
      <c r="J842" s="9">
        <v>42607.018368055556</v>
      </c>
      <c r="K842" t="b">
        <v>0</v>
      </c>
      <c r="L842">
        <v>190</v>
      </c>
      <c r="M842" t="b">
        <v>1</v>
      </c>
      <c r="N842" s="6" t="s">
        <v>8277</v>
      </c>
      <c r="O842" s="5">
        <f t="shared" si="52"/>
        <v>120.4166</v>
      </c>
      <c r="P842">
        <f t="shared" si="53"/>
        <v>63.37715789473684</v>
      </c>
      <c r="Q842" s="6" t="s">
        <v>8325</v>
      </c>
      <c r="R842" s="6" t="s">
        <v>8327</v>
      </c>
      <c r="S842">
        <f t="shared" si="54"/>
        <v>2016</v>
      </c>
      <c r="T842">
        <f t="shared" si="55"/>
        <v>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9">
        <v>41953.672025462954</v>
      </c>
      <c r="J843" s="9">
        <v>41923.63035879629</v>
      </c>
      <c r="K843" t="b">
        <v>1</v>
      </c>
      <c r="L843">
        <v>94</v>
      </c>
      <c r="M843" t="b">
        <v>1</v>
      </c>
      <c r="N843" s="6" t="s">
        <v>8277</v>
      </c>
      <c r="O843" s="5">
        <f t="shared" si="52"/>
        <v>101.32000000000001</v>
      </c>
      <c r="P843">
        <f t="shared" si="53"/>
        <v>53.893617021276597</v>
      </c>
      <c r="Q843" s="6" t="s">
        <v>8325</v>
      </c>
      <c r="R843" s="6" t="s">
        <v>8327</v>
      </c>
      <c r="S843">
        <f t="shared" si="54"/>
        <v>2014</v>
      </c>
      <c r="T843">
        <f t="shared" si="55"/>
        <v>10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9">
        <v>41560.957638888889</v>
      </c>
      <c r="J844" s="9">
        <v>41526.384062500001</v>
      </c>
      <c r="K844" t="b">
        <v>1</v>
      </c>
      <c r="L844">
        <v>39</v>
      </c>
      <c r="M844" t="b">
        <v>1</v>
      </c>
      <c r="N844" s="6" t="s">
        <v>8277</v>
      </c>
      <c r="O844" s="5">
        <f t="shared" si="52"/>
        <v>104.32</v>
      </c>
      <c r="P844">
        <f t="shared" si="53"/>
        <v>66.871794871794876</v>
      </c>
      <c r="Q844" s="6" t="s">
        <v>8325</v>
      </c>
      <c r="R844" s="6" t="s">
        <v>8327</v>
      </c>
      <c r="S844">
        <f t="shared" si="54"/>
        <v>2013</v>
      </c>
      <c r="T844">
        <f t="shared" si="55"/>
        <v>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9">
        <v>42712.124999999993</v>
      </c>
      <c r="J845" s="9">
        <v>42695.049537037034</v>
      </c>
      <c r="K845" t="b">
        <v>0</v>
      </c>
      <c r="L845">
        <v>127</v>
      </c>
      <c r="M845" t="b">
        <v>1</v>
      </c>
      <c r="N845" s="6" t="s">
        <v>8277</v>
      </c>
      <c r="O845" s="5">
        <f t="shared" si="52"/>
        <v>267.13333333333333</v>
      </c>
      <c r="P845">
        <f t="shared" si="53"/>
        <v>63.102362204724407</v>
      </c>
      <c r="Q845" s="6" t="s">
        <v>8325</v>
      </c>
      <c r="R845" s="6" t="s">
        <v>8327</v>
      </c>
      <c r="S845">
        <f t="shared" si="54"/>
        <v>2016</v>
      </c>
      <c r="T845">
        <f t="shared" si="55"/>
        <v>11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9">
        <v>41943.999305555553</v>
      </c>
      <c r="J846" s="9">
        <v>41905.476296296292</v>
      </c>
      <c r="K846" t="b">
        <v>1</v>
      </c>
      <c r="L846">
        <v>159</v>
      </c>
      <c r="M846" t="b">
        <v>1</v>
      </c>
      <c r="N846" s="6" t="s">
        <v>8277</v>
      </c>
      <c r="O846" s="5">
        <f t="shared" si="52"/>
        <v>194.13333333333333</v>
      </c>
      <c r="P846">
        <f t="shared" si="53"/>
        <v>36.628930817610062</v>
      </c>
      <c r="Q846" s="6" t="s">
        <v>8325</v>
      </c>
      <c r="R846" s="6" t="s">
        <v>8327</v>
      </c>
      <c r="S846">
        <f t="shared" si="54"/>
        <v>2014</v>
      </c>
      <c r="T846">
        <f t="shared" si="55"/>
        <v>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9">
        <v>42617.957638888889</v>
      </c>
      <c r="J847" s="9">
        <v>42577.997638888883</v>
      </c>
      <c r="K847" t="b">
        <v>0</v>
      </c>
      <c r="L847">
        <v>177</v>
      </c>
      <c r="M847" t="b">
        <v>1</v>
      </c>
      <c r="N847" s="6" t="s">
        <v>8277</v>
      </c>
      <c r="O847" s="5">
        <f t="shared" si="52"/>
        <v>120.3802</v>
      </c>
      <c r="P847">
        <f t="shared" si="53"/>
        <v>34.005706214689269</v>
      </c>
      <c r="Q847" s="6" t="s">
        <v>8325</v>
      </c>
      <c r="R847" s="6" t="s">
        <v>8327</v>
      </c>
      <c r="S847">
        <f t="shared" si="54"/>
        <v>2016</v>
      </c>
      <c r="T847">
        <f t="shared" si="55"/>
        <v>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9">
        <v>41708.375</v>
      </c>
      <c r="J848" s="9">
        <v>41694.183506944442</v>
      </c>
      <c r="K848" t="b">
        <v>0</v>
      </c>
      <c r="L848">
        <v>47</v>
      </c>
      <c r="M848" t="b">
        <v>1</v>
      </c>
      <c r="N848" s="6" t="s">
        <v>8277</v>
      </c>
      <c r="O848" s="5">
        <f t="shared" si="52"/>
        <v>122.00090909090908</v>
      </c>
      <c r="P848">
        <f t="shared" si="53"/>
        <v>28.553404255319148</v>
      </c>
      <c r="Q848" s="6" t="s">
        <v>8325</v>
      </c>
      <c r="R848" s="6" t="s">
        <v>8327</v>
      </c>
      <c r="S848">
        <f t="shared" si="54"/>
        <v>2014</v>
      </c>
      <c r="T848">
        <f t="shared" si="55"/>
        <v>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9">
        <v>42195.590000000004</v>
      </c>
      <c r="J849" s="9">
        <v>42165.590000000004</v>
      </c>
      <c r="K849" t="b">
        <v>0</v>
      </c>
      <c r="L849">
        <v>1</v>
      </c>
      <c r="M849" t="b">
        <v>1</v>
      </c>
      <c r="N849" s="6" t="s">
        <v>8277</v>
      </c>
      <c r="O849" s="5">
        <f t="shared" si="52"/>
        <v>100</v>
      </c>
      <c r="P849">
        <f t="shared" si="53"/>
        <v>10</v>
      </c>
      <c r="Q849" s="6" t="s">
        <v>8325</v>
      </c>
      <c r="R849" s="6" t="s">
        <v>8327</v>
      </c>
      <c r="S849">
        <f t="shared" si="54"/>
        <v>2015</v>
      </c>
      <c r="T849">
        <f t="shared" si="55"/>
        <v>6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9">
        <v>42108.583715277775</v>
      </c>
      <c r="J850" s="9">
        <v>42078.583715277775</v>
      </c>
      <c r="K850" t="b">
        <v>0</v>
      </c>
      <c r="L850">
        <v>16</v>
      </c>
      <c r="M850" t="b">
        <v>1</v>
      </c>
      <c r="N850" s="6" t="s">
        <v>8277</v>
      </c>
      <c r="O850" s="5">
        <f t="shared" si="52"/>
        <v>100</v>
      </c>
      <c r="P850">
        <f t="shared" si="53"/>
        <v>18.75</v>
      </c>
      <c r="Q850" s="6" t="s">
        <v>8325</v>
      </c>
      <c r="R850" s="6" t="s">
        <v>8327</v>
      </c>
      <c r="S850">
        <f t="shared" si="54"/>
        <v>2015</v>
      </c>
      <c r="T850">
        <f t="shared" si="55"/>
        <v>3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9">
        <v>42078.898888888885</v>
      </c>
      <c r="J851" s="9">
        <v>42050.94055555555</v>
      </c>
      <c r="K851" t="b">
        <v>0</v>
      </c>
      <c r="L851">
        <v>115</v>
      </c>
      <c r="M851" t="b">
        <v>1</v>
      </c>
      <c r="N851" s="6" t="s">
        <v>8277</v>
      </c>
      <c r="O851" s="5">
        <f t="shared" si="52"/>
        <v>119.9</v>
      </c>
      <c r="P851">
        <f t="shared" si="53"/>
        <v>41.704347826086959</v>
      </c>
      <c r="Q851" s="6" t="s">
        <v>8325</v>
      </c>
      <c r="R851" s="6" t="s">
        <v>8327</v>
      </c>
      <c r="S851">
        <f t="shared" si="54"/>
        <v>2015</v>
      </c>
      <c r="T851">
        <f t="shared" si="55"/>
        <v>2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9">
        <v>42484.999305555553</v>
      </c>
      <c r="J852" s="9">
        <v>42452.619409722225</v>
      </c>
      <c r="K852" t="b">
        <v>0</v>
      </c>
      <c r="L852">
        <v>133</v>
      </c>
      <c r="M852" t="b">
        <v>1</v>
      </c>
      <c r="N852" s="6" t="s">
        <v>8277</v>
      </c>
      <c r="O852" s="5">
        <f t="shared" si="52"/>
        <v>155.17499999999998</v>
      </c>
      <c r="P852">
        <f t="shared" si="53"/>
        <v>46.669172932330824</v>
      </c>
      <c r="Q852" s="6" t="s">
        <v>8325</v>
      </c>
      <c r="R852" s="6" t="s">
        <v>8327</v>
      </c>
      <c r="S852">
        <f t="shared" si="54"/>
        <v>2016</v>
      </c>
      <c r="T852">
        <f t="shared" si="55"/>
        <v>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9">
        <v>42582.614583333336</v>
      </c>
      <c r="J853" s="9">
        <v>42522.671909722216</v>
      </c>
      <c r="K853" t="b">
        <v>0</v>
      </c>
      <c r="L853">
        <v>70</v>
      </c>
      <c r="M853" t="b">
        <v>1</v>
      </c>
      <c r="N853" s="6" t="s">
        <v>8277</v>
      </c>
      <c r="O853" s="5">
        <f t="shared" si="52"/>
        <v>130.44999999999999</v>
      </c>
      <c r="P853">
        <f t="shared" si="53"/>
        <v>37.271428571428572</v>
      </c>
      <c r="Q853" s="6" t="s">
        <v>8325</v>
      </c>
      <c r="R853" s="6" t="s">
        <v>8327</v>
      </c>
      <c r="S853">
        <f t="shared" si="54"/>
        <v>2016</v>
      </c>
      <c r="T853">
        <f t="shared" si="55"/>
        <v>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9">
        <v>42667.666666666664</v>
      </c>
      <c r="J854" s="9">
        <v>42656.59716435185</v>
      </c>
      <c r="K854" t="b">
        <v>0</v>
      </c>
      <c r="L854">
        <v>62</v>
      </c>
      <c r="M854" t="b">
        <v>1</v>
      </c>
      <c r="N854" s="6" t="s">
        <v>8277</v>
      </c>
      <c r="O854" s="5">
        <f t="shared" si="52"/>
        <v>104.97142857142859</v>
      </c>
      <c r="P854">
        <f t="shared" si="53"/>
        <v>59.258064516129032</v>
      </c>
      <c r="Q854" s="6" t="s">
        <v>8325</v>
      </c>
      <c r="R854" s="6" t="s">
        <v>8327</v>
      </c>
      <c r="S854">
        <f t="shared" si="54"/>
        <v>2016</v>
      </c>
      <c r="T854">
        <f t="shared" si="55"/>
        <v>10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9">
        <v>42051.62394675926</v>
      </c>
      <c r="J855" s="9">
        <v>42021.62394675926</v>
      </c>
      <c r="K855" t="b">
        <v>0</v>
      </c>
      <c r="L855">
        <v>10</v>
      </c>
      <c r="M855" t="b">
        <v>1</v>
      </c>
      <c r="N855" s="6" t="s">
        <v>8277</v>
      </c>
      <c r="O855" s="5">
        <f t="shared" si="52"/>
        <v>100</v>
      </c>
      <c r="P855">
        <f t="shared" si="53"/>
        <v>30</v>
      </c>
      <c r="Q855" s="6" t="s">
        <v>8325</v>
      </c>
      <c r="R855" s="6" t="s">
        <v>8327</v>
      </c>
      <c r="S855">
        <f t="shared" si="54"/>
        <v>2015</v>
      </c>
      <c r="T855">
        <f t="shared" si="55"/>
        <v>1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9">
        <v>42732.004004629627</v>
      </c>
      <c r="J856" s="9">
        <v>42702.004004629627</v>
      </c>
      <c r="K856" t="b">
        <v>0</v>
      </c>
      <c r="L856">
        <v>499</v>
      </c>
      <c r="M856" t="b">
        <v>1</v>
      </c>
      <c r="N856" s="6" t="s">
        <v>8277</v>
      </c>
      <c r="O856" s="5">
        <f t="shared" si="52"/>
        <v>118.2205035971223</v>
      </c>
      <c r="P856">
        <f t="shared" si="53"/>
        <v>65.8623246492986</v>
      </c>
      <c r="Q856" s="6" t="s">
        <v>8325</v>
      </c>
      <c r="R856" s="6" t="s">
        <v>8327</v>
      </c>
      <c r="S856">
        <f t="shared" si="54"/>
        <v>2016</v>
      </c>
      <c r="T856">
        <f t="shared" si="55"/>
        <v>11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9">
        <v>42574.916863425926</v>
      </c>
      <c r="J857" s="9">
        <v>42544.916863425926</v>
      </c>
      <c r="K857" t="b">
        <v>0</v>
      </c>
      <c r="L857">
        <v>47</v>
      </c>
      <c r="M857" t="b">
        <v>1</v>
      </c>
      <c r="N857" s="6" t="s">
        <v>8277</v>
      </c>
      <c r="O857" s="5">
        <f t="shared" si="52"/>
        <v>103.44827586206897</v>
      </c>
      <c r="P857">
        <f t="shared" si="53"/>
        <v>31.914893617021278</v>
      </c>
      <c r="Q857" s="6" t="s">
        <v>8325</v>
      </c>
      <c r="R857" s="6" t="s">
        <v>8327</v>
      </c>
      <c r="S857">
        <f t="shared" si="54"/>
        <v>2016</v>
      </c>
      <c r="T857">
        <f t="shared" si="55"/>
        <v>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9">
        <v>42668.583333333336</v>
      </c>
      <c r="J858" s="9">
        <v>42609.103657407402</v>
      </c>
      <c r="K858" t="b">
        <v>0</v>
      </c>
      <c r="L858">
        <v>28</v>
      </c>
      <c r="M858" t="b">
        <v>1</v>
      </c>
      <c r="N858" s="6" t="s">
        <v>8277</v>
      </c>
      <c r="O858" s="5">
        <f t="shared" si="52"/>
        <v>218.00000000000003</v>
      </c>
      <c r="P858">
        <f t="shared" si="53"/>
        <v>19.464285714285715</v>
      </c>
      <c r="Q858" s="6" t="s">
        <v>8325</v>
      </c>
      <c r="R858" s="6" t="s">
        <v>8327</v>
      </c>
      <c r="S858">
        <f t="shared" si="54"/>
        <v>2016</v>
      </c>
      <c r="T858">
        <f t="shared" si="55"/>
        <v>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9">
        <v>42333.414710648147</v>
      </c>
      <c r="J859" s="9">
        <v>42291.373043981475</v>
      </c>
      <c r="K859" t="b">
        <v>0</v>
      </c>
      <c r="L859">
        <v>24</v>
      </c>
      <c r="M859" t="b">
        <v>1</v>
      </c>
      <c r="N859" s="6" t="s">
        <v>8277</v>
      </c>
      <c r="O859" s="5">
        <f t="shared" si="52"/>
        <v>100</v>
      </c>
      <c r="P859">
        <f t="shared" si="53"/>
        <v>50</v>
      </c>
      <c r="Q859" s="6" t="s">
        <v>8325</v>
      </c>
      <c r="R859" s="6" t="s">
        <v>8327</v>
      </c>
      <c r="S859">
        <f t="shared" si="54"/>
        <v>2015</v>
      </c>
      <c r="T859">
        <f t="shared" si="55"/>
        <v>10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9">
        <v>42109.749305555553</v>
      </c>
      <c r="J860" s="9">
        <v>42079.537245370368</v>
      </c>
      <c r="K860" t="b">
        <v>0</v>
      </c>
      <c r="L860">
        <v>76</v>
      </c>
      <c r="M860" t="b">
        <v>1</v>
      </c>
      <c r="N860" s="6" t="s">
        <v>8277</v>
      </c>
      <c r="O860" s="5">
        <f t="shared" si="52"/>
        <v>144.00583333333333</v>
      </c>
      <c r="P860">
        <f t="shared" si="53"/>
        <v>22.737763157894737</v>
      </c>
      <c r="Q860" s="6" t="s">
        <v>8325</v>
      </c>
      <c r="R860" s="6" t="s">
        <v>8327</v>
      </c>
      <c r="S860">
        <f t="shared" si="54"/>
        <v>2015</v>
      </c>
      <c r="T860">
        <f t="shared" si="55"/>
        <v>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9">
        <v>42158.791666666664</v>
      </c>
      <c r="J861" s="9">
        <v>42128.611898148149</v>
      </c>
      <c r="K861" t="b">
        <v>0</v>
      </c>
      <c r="L861">
        <v>98</v>
      </c>
      <c r="M861" t="b">
        <v>1</v>
      </c>
      <c r="N861" s="6" t="s">
        <v>8277</v>
      </c>
      <c r="O861" s="5">
        <f t="shared" si="52"/>
        <v>104.67500000000001</v>
      </c>
      <c r="P861">
        <f t="shared" si="53"/>
        <v>42.724489795918366</v>
      </c>
      <c r="Q861" s="6" t="s">
        <v>8325</v>
      </c>
      <c r="R861" s="6" t="s">
        <v>8327</v>
      </c>
      <c r="S861">
        <f t="shared" si="54"/>
        <v>2015</v>
      </c>
      <c r="T861">
        <f t="shared" si="55"/>
        <v>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9">
        <v>41600.316122685181</v>
      </c>
      <c r="J862" s="9">
        <v>41570.274456018517</v>
      </c>
      <c r="K862" t="b">
        <v>0</v>
      </c>
      <c r="L862">
        <v>48</v>
      </c>
      <c r="M862" t="b">
        <v>0</v>
      </c>
      <c r="N862" s="6" t="s">
        <v>8278</v>
      </c>
      <c r="O862" s="5">
        <f t="shared" si="52"/>
        <v>18.142857142857142</v>
      </c>
      <c r="P862">
        <f t="shared" si="53"/>
        <v>52.916666666666664</v>
      </c>
      <c r="Q862" s="6" t="s">
        <v>8325</v>
      </c>
      <c r="R862" s="6" t="s">
        <v>8328</v>
      </c>
      <c r="S862">
        <f t="shared" si="54"/>
        <v>2013</v>
      </c>
      <c r="T862">
        <f t="shared" si="55"/>
        <v>10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9">
        <v>42629.756990740738</v>
      </c>
      <c r="J863" s="9">
        <v>42599.756990740738</v>
      </c>
      <c r="K863" t="b">
        <v>0</v>
      </c>
      <c r="L863">
        <v>2</v>
      </c>
      <c r="M863" t="b">
        <v>0</v>
      </c>
      <c r="N863" s="6" t="s">
        <v>8278</v>
      </c>
      <c r="O863" s="5">
        <f t="shared" si="52"/>
        <v>2.2444444444444445</v>
      </c>
      <c r="P863">
        <f t="shared" si="53"/>
        <v>50.5</v>
      </c>
      <c r="Q863" s="6" t="s">
        <v>8325</v>
      </c>
      <c r="R863" s="6" t="s">
        <v>8328</v>
      </c>
      <c r="S863">
        <f t="shared" si="54"/>
        <v>2016</v>
      </c>
      <c r="T863">
        <f t="shared" si="55"/>
        <v>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9">
        <v>41589.388287037036</v>
      </c>
      <c r="J864" s="9">
        <v>41559.346620370365</v>
      </c>
      <c r="K864" t="b">
        <v>0</v>
      </c>
      <c r="L864">
        <v>4</v>
      </c>
      <c r="M864" t="b">
        <v>0</v>
      </c>
      <c r="N864" s="6" t="s">
        <v>8278</v>
      </c>
      <c r="O864" s="5">
        <f t="shared" si="52"/>
        <v>0.33999999999999997</v>
      </c>
      <c r="P864">
        <f t="shared" si="53"/>
        <v>42.5</v>
      </c>
      <c r="Q864" s="6" t="s">
        <v>8325</v>
      </c>
      <c r="R864" s="6" t="s">
        <v>8328</v>
      </c>
      <c r="S864">
        <f t="shared" si="54"/>
        <v>2013</v>
      </c>
      <c r="T864">
        <f t="shared" si="55"/>
        <v>10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9">
        <v>40950.909328703703</v>
      </c>
      <c r="J865" s="9">
        <v>40920.909328703703</v>
      </c>
      <c r="K865" t="b">
        <v>0</v>
      </c>
      <c r="L865">
        <v>5</v>
      </c>
      <c r="M865" t="b">
        <v>0</v>
      </c>
      <c r="N865" s="6" t="s">
        <v>8278</v>
      </c>
      <c r="O865" s="5">
        <f t="shared" si="52"/>
        <v>4.5</v>
      </c>
      <c r="P865">
        <f t="shared" si="53"/>
        <v>18</v>
      </c>
      <c r="Q865" s="6" t="s">
        <v>8325</v>
      </c>
      <c r="R865" s="6" t="s">
        <v>8328</v>
      </c>
      <c r="S865">
        <f t="shared" si="54"/>
        <v>2012</v>
      </c>
      <c r="T865">
        <f t="shared" si="55"/>
        <v>1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9">
        <v>41563.207638888889</v>
      </c>
      <c r="J866" s="9">
        <v>41540.898587962962</v>
      </c>
      <c r="K866" t="b">
        <v>0</v>
      </c>
      <c r="L866">
        <v>79</v>
      </c>
      <c r="M866" t="b">
        <v>0</v>
      </c>
      <c r="N866" s="6" t="s">
        <v>8278</v>
      </c>
      <c r="O866" s="5">
        <f t="shared" si="52"/>
        <v>41.53846153846154</v>
      </c>
      <c r="P866">
        <f t="shared" si="53"/>
        <v>34.177215189873415</v>
      </c>
      <c r="Q866" s="6" t="s">
        <v>8325</v>
      </c>
      <c r="R866" s="6" t="s">
        <v>8328</v>
      </c>
      <c r="S866">
        <f t="shared" si="54"/>
        <v>2013</v>
      </c>
      <c r="T866">
        <f t="shared" si="55"/>
        <v>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9">
        <v>41290.564780092594</v>
      </c>
      <c r="J867" s="9">
        <v>41230.564780092594</v>
      </c>
      <c r="K867" t="b">
        <v>0</v>
      </c>
      <c r="L867">
        <v>2</v>
      </c>
      <c r="M867" t="b">
        <v>0</v>
      </c>
      <c r="N867" s="6" t="s">
        <v>8278</v>
      </c>
      <c r="O867" s="5">
        <f t="shared" si="52"/>
        <v>2.0454545454545454</v>
      </c>
      <c r="P867">
        <f t="shared" si="53"/>
        <v>22.5</v>
      </c>
      <c r="Q867" s="6" t="s">
        <v>8325</v>
      </c>
      <c r="R867" s="6" t="s">
        <v>8328</v>
      </c>
      <c r="S867">
        <f t="shared" si="54"/>
        <v>2012</v>
      </c>
      <c r="T867">
        <f t="shared" si="55"/>
        <v>11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9">
        <v>42063.423611111109</v>
      </c>
      <c r="J868" s="9">
        <v>42025.429606481477</v>
      </c>
      <c r="K868" t="b">
        <v>0</v>
      </c>
      <c r="L868">
        <v>11</v>
      </c>
      <c r="M868" t="b">
        <v>0</v>
      </c>
      <c r="N868" s="6" t="s">
        <v>8278</v>
      </c>
      <c r="O868" s="5">
        <f t="shared" si="52"/>
        <v>18.285714285714285</v>
      </c>
      <c r="P868">
        <f t="shared" si="53"/>
        <v>58.18181818181818</v>
      </c>
      <c r="Q868" s="6" t="s">
        <v>8325</v>
      </c>
      <c r="R868" s="6" t="s">
        <v>8328</v>
      </c>
      <c r="S868">
        <f t="shared" si="54"/>
        <v>2015</v>
      </c>
      <c r="T868">
        <f t="shared" si="55"/>
        <v>1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9">
        <v>40147.999305555553</v>
      </c>
      <c r="J869" s="9">
        <v>40087.897060185183</v>
      </c>
      <c r="K869" t="b">
        <v>0</v>
      </c>
      <c r="L869">
        <v>11</v>
      </c>
      <c r="M869" t="b">
        <v>0</v>
      </c>
      <c r="N869" s="6" t="s">
        <v>8278</v>
      </c>
      <c r="O869" s="5">
        <f t="shared" si="52"/>
        <v>24.02</v>
      </c>
      <c r="P869">
        <f t="shared" si="53"/>
        <v>109.18181818181819</v>
      </c>
      <c r="Q869" s="6" t="s">
        <v>8325</v>
      </c>
      <c r="R869" s="6" t="s">
        <v>8328</v>
      </c>
      <c r="S869">
        <f t="shared" si="54"/>
        <v>2009</v>
      </c>
      <c r="T869">
        <f t="shared" si="55"/>
        <v>10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9">
        <v>41645.819421296292</v>
      </c>
      <c r="J870" s="9">
        <v>41615.819421296292</v>
      </c>
      <c r="K870" t="b">
        <v>0</v>
      </c>
      <c r="L870">
        <v>1</v>
      </c>
      <c r="M870" t="b">
        <v>0</v>
      </c>
      <c r="N870" s="6" t="s">
        <v>8278</v>
      </c>
      <c r="O870" s="5">
        <f t="shared" si="52"/>
        <v>0.1111111111111111</v>
      </c>
      <c r="P870">
        <f t="shared" si="53"/>
        <v>50</v>
      </c>
      <c r="Q870" s="6" t="s">
        <v>8325</v>
      </c>
      <c r="R870" s="6" t="s">
        <v>8328</v>
      </c>
      <c r="S870">
        <f t="shared" si="54"/>
        <v>2013</v>
      </c>
      <c r="T870">
        <f t="shared" si="55"/>
        <v>12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9">
        <v>41372.595567129625</v>
      </c>
      <c r="J871" s="9">
        <v>41342.637233796297</v>
      </c>
      <c r="K871" t="b">
        <v>0</v>
      </c>
      <c r="L871">
        <v>3</v>
      </c>
      <c r="M871" t="b">
        <v>0</v>
      </c>
      <c r="N871" s="6" t="s">
        <v>8278</v>
      </c>
      <c r="O871" s="5">
        <f t="shared" si="52"/>
        <v>11.818181818181818</v>
      </c>
      <c r="P871">
        <f t="shared" si="53"/>
        <v>346.66666666666669</v>
      </c>
      <c r="Q871" s="6" t="s">
        <v>8325</v>
      </c>
      <c r="R871" s="6" t="s">
        <v>8328</v>
      </c>
      <c r="S871">
        <f t="shared" si="54"/>
        <v>2013</v>
      </c>
      <c r="T871">
        <f t="shared" si="55"/>
        <v>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9">
        <v>41517.813923611109</v>
      </c>
      <c r="J872" s="9">
        <v>41487.813923611109</v>
      </c>
      <c r="K872" t="b">
        <v>0</v>
      </c>
      <c r="L872">
        <v>5</v>
      </c>
      <c r="M872" t="b">
        <v>0</v>
      </c>
      <c r="N872" s="6" t="s">
        <v>8278</v>
      </c>
      <c r="O872" s="5">
        <f t="shared" si="52"/>
        <v>0.31</v>
      </c>
      <c r="P872">
        <f t="shared" si="53"/>
        <v>12.4</v>
      </c>
      <c r="Q872" s="6" t="s">
        <v>8325</v>
      </c>
      <c r="R872" s="6" t="s">
        <v>8328</v>
      </c>
      <c r="S872">
        <f t="shared" si="54"/>
        <v>2013</v>
      </c>
      <c r="T872">
        <f t="shared" si="55"/>
        <v>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9">
        <v>41607.39461805555</v>
      </c>
      <c r="J873" s="9">
        <v>41577.352951388886</v>
      </c>
      <c r="K873" t="b">
        <v>0</v>
      </c>
      <c r="L873">
        <v>12</v>
      </c>
      <c r="M873" t="b">
        <v>0</v>
      </c>
      <c r="N873" s="6" t="s">
        <v>8278</v>
      </c>
      <c r="O873" s="5">
        <f t="shared" si="52"/>
        <v>5.416666666666667</v>
      </c>
      <c r="P873">
        <f t="shared" si="53"/>
        <v>27.083333333333332</v>
      </c>
      <c r="Q873" s="6" t="s">
        <v>8325</v>
      </c>
      <c r="R873" s="6" t="s">
        <v>8328</v>
      </c>
      <c r="S873">
        <f t="shared" si="54"/>
        <v>2013</v>
      </c>
      <c r="T873">
        <f t="shared" si="55"/>
        <v>10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9">
        <v>40612.617210648146</v>
      </c>
      <c r="J874" s="9">
        <v>40567.617210648146</v>
      </c>
      <c r="K874" t="b">
        <v>0</v>
      </c>
      <c r="L874">
        <v>2</v>
      </c>
      <c r="M874" t="b">
        <v>0</v>
      </c>
      <c r="N874" s="6" t="s">
        <v>8278</v>
      </c>
      <c r="O874" s="5">
        <f t="shared" si="52"/>
        <v>0.8125</v>
      </c>
      <c r="P874">
        <f t="shared" si="53"/>
        <v>32.5</v>
      </c>
      <c r="Q874" s="6" t="s">
        <v>8325</v>
      </c>
      <c r="R874" s="6" t="s">
        <v>8328</v>
      </c>
      <c r="S874">
        <f t="shared" si="54"/>
        <v>2011</v>
      </c>
      <c r="T874">
        <f t="shared" si="55"/>
        <v>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9">
        <v>41224.000462962962</v>
      </c>
      <c r="J875" s="9">
        <v>41183.958796296298</v>
      </c>
      <c r="K875" t="b">
        <v>0</v>
      </c>
      <c r="L875">
        <v>5</v>
      </c>
      <c r="M875" t="b">
        <v>0</v>
      </c>
      <c r="N875" s="6" t="s">
        <v>8278</v>
      </c>
      <c r="O875" s="5">
        <f t="shared" si="52"/>
        <v>1.2857142857142856</v>
      </c>
      <c r="P875">
        <f t="shared" si="53"/>
        <v>9</v>
      </c>
      <c r="Q875" s="6" t="s">
        <v>8325</v>
      </c>
      <c r="R875" s="6" t="s">
        <v>8328</v>
      </c>
      <c r="S875">
        <f t="shared" si="54"/>
        <v>2012</v>
      </c>
      <c r="T875">
        <f t="shared" si="55"/>
        <v>10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9">
        <v>41398.375393518516</v>
      </c>
      <c r="J876" s="9">
        <v>41368.375393518516</v>
      </c>
      <c r="K876" t="b">
        <v>0</v>
      </c>
      <c r="L876">
        <v>21</v>
      </c>
      <c r="M876" t="b">
        <v>0</v>
      </c>
      <c r="N876" s="6" t="s">
        <v>8278</v>
      </c>
      <c r="O876" s="5">
        <f t="shared" si="52"/>
        <v>24.333333333333336</v>
      </c>
      <c r="P876">
        <f t="shared" si="53"/>
        <v>34.761904761904759</v>
      </c>
      <c r="Q876" s="6" t="s">
        <v>8325</v>
      </c>
      <c r="R876" s="6" t="s">
        <v>8328</v>
      </c>
      <c r="S876">
        <f t="shared" si="54"/>
        <v>2013</v>
      </c>
      <c r="T876">
        <f t="shared" si="55"/>
        <v>4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9">
        <v>42268.515405092585</v>
      </c>
      <c r="J877" s="9">
        <v>42248.515405092585</v>
      </c>
      <c r="K877" t="b">
        <v>0</v>
      </c>
      <c r="L877">
        <v>0</v>
      </c>
      <c r="M877" t="b">
        <v>0</v>
      </c>
      <c r="N877" s="6" t="s">
        <v>8278</v>
      </c>
      <c r="O877" s="5">
        <f t="shared" si="52"/>
        <v>0</v>
      </c>
      <c r="P877" t="e">
        <f t="shared" si="53"/>
        <v>#DIV/0!</v>
      </c>
      <c r="Q877" s="6" t="s">
        <v>8325</v>
      </c>
      <c r="R877" s="6" t="s">
        <v>8328</v>
      </c>
      <c r="S877">
        <f t="shared" si="54"/>
        <v>2015</v>
      </c>
      <c r="T877">
        <f t="shared" si="55"/>
        <v>9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9">
        <v>41309.288506944438</v>
      </c>
      <c r="J878" s="9">
        <v>41276.288506944438</v>
      </c>
      <c r="K878" t="b">
        <v>0</v>
      </c>
      <c r="L878">
        <v>45</v>
      </c>
      <c r="M878" t="b">
        <v>0</v>
      </c>
      <c r="N878" s="6" t="s">
        <v>8278</v>
      </c>
      <c r="O878" s="5">
        <f t="shared" si="52"/>
        <v>40.799492385786799</v>
      </c>
      <c r="P878">
        <f t="shared" si="53"/>
        <v>28.577777777777779</v>
      </c>
      <c r="Q878" s="6" t="s">
        <v>8325</v>
      </c>
      <c r="R878" s="6" t="s">
        <v>8328</v>
      </c>
      <c r="S878">
        <f t="shared" si="54"/>
        <v>2013</v>
      </c>
      <c r="T878">
        <f t="shared" si="55"/>
        <v>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9">
        <v>41627.580555555556</v>
      </c>
      <c r="J879" s="9">
        <v>41597.580555555556</v>
      </c>
      <c r="K879" t="b">
        <v>0</v>
      </c>
      <c r="L879">
        <v>29</v>
      </c>
      <c r="M879" t="b">
        <v>0</v>
      </c>
      <c r="N879" s="6" t="s">
        <v>8278</v>
      </c>
      <c r="O879" s="5">
        <f t="shared" si="52"/>
        <v>67.55</v>
      </c>
      <c r="P879">
        <f t="shared" si="53"/>
        <v>46.586206896551722</v>
      </c>
      <c r="Q879" s="6" t="s">
        <v>8325</v>
      </c>
      <c r="R879" s="6" t="s">
        <v>8328</v>
      </c>
      <c r="S879">
        <f t="shared" si="54"/>
        <v>2013</v>
      </c>
      <c r="T879">
        <f t="shared" si="55"/>
        <v>11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9">
        <v>40535.024583333332</v>
      </c>
      <c r="J880" s="9">
        <v>40505.024583333332</v>
      </c>
      <c r="K880" t="b">
        <v>0</v>
      </c>
      <c r="L880">
        <v>2</v>
      </c>
      <c r="M880" t="b">
        <v>0</v>
      </c>
      <c r="N880" s="6" t="s">
        <v>8278</v>
      </c>
      <c r="O880" s="5">
        <f t="shared" si="52"/>
        <v>1.3</v>
      </c>
      <c r="P880">
        <f t="shared" si="53"/>
        <v>32.5</v>
      </c>
      <c r="Q880" s="6" t="s">
        <v>8325</v>
      </c>
      <c r="R880" s="6" t="s">
        <v>8328</v>
      </c>
      <c r="S880">
        <f t="shared" si="54"/>
        <v>2010</v>
      </c>
      <c r="T880">
        <f t="shared" si="55"/>
        <v>11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9">
        <v>41058.621585648143</v>
      </c>
      <c r="J881" s="9">
        <v>41037.621585648143</v>
      </c>
      <c r="K881" t="b">
        <v>0</v>
      </c>
      <c r="L881">
        <v>30</v>
      </c>
      <c r="M881" t="b">
        <v>0</v>
      </c>
      <c r="N881" s="6" t="s">
        <v>8278</v>
      </c>
      <c r="O881" s="5">
        <f t="shared" si="52"/>
        <v>30.666666666666664</v>
      </c>
      <c r="P881">
        <f t="shared" si="53"/>
        <v>21.466666666666665</v>
      </c>
      <c r="Q881" s="6" t="s">
        <v>8325</v>
      </c>
      <c r="R881" s="6" t="s">
        <v>8328</v>
      </c>
      <c r="S881">
        <f t="shared" si="54"/>
        <v>2012</v>
      </c>
      <c r="T881">
        <f t="shared" si="55"/>
        <v>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9">
        <v>41212.112708333334</v>
      </c>
      <c r="J882" s="9">
        <v>41179.112708333334</v>
      </c>
      <c r="K882" t="b">
        <v>0</v>
      </c>
      <c r="L882">
        <v>8</v>
      </c>
      <c r="M882" t="b">
        <v>0</v>
      </c>
      <c r="N882" s="6" t="s">
        <v>8279</v>
      </c>
      <c r="O882" s="5">
        <f t="shared" si="52"/>
        <v>2.9894179894179893</v>
      </c>
      <c r="P882">
        <f t="shared" si="53"/>
        <v>14.125</v>
      </c>
      <c r="Q882" s="6" t="s">
        <v>8325</v>
      </c>
      <c r="R882" s="6" t="s">
        <v>8329</v>
      </c>
      <c r="S882">
        <f t="shared" si="54"/>
        <v>2012</v>
      </c>
      <c r="T882">
        <f t="shared" si="55"/>
        <v>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9">
        <v>40922.042662037034</v>
      </c>
      <c r="J883" s="9">
        <v>40877.042662037034</v>
      </c>
      <c r="K883" t="b">
        <v>0</v>
      </c>
      <c r="L883">
        <v>1</v>
      </c>
      <c r="M883" t="b">
        <v>0</v>
      </c>
      <c r="N883" s="6" t="s">
        <v>8279</v>
      </c>
      <c r="O883" s="5">
        <f t="shared" si="52"/>
        <v>0.8</v>
      </c>
      <c r="P883">
        <f t="shared" si="53"/>
        <v>30</v>
      </c>
      <c r="Q883" s="6" t="s">
        <v>8325</v>
      </c>
      <c r="R883" s="6" t="s">
        <v>8329</v>
      </c>
      <c r="S883">
        <f t="shared" si="54"/>
        <v>2011</v>
      </c>
      <c r="T883">
        <f t="shared" si="55"/>
        <v>11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9">
        <v>40792.652199074073</v>
      </c>
      <c r="J884" s="9">
        <v>40759.652199074073</v>
      </c>
      <c r="K884" t="b">
        <v>0</v>
      </c>
      <c r="L884">
        <v>14</v>
      </c>
      <c r="M884" t="b">
        <v>0</v>
      </c>
      <c r="N884" s="6" t="s">
        <v>8279</v>
      </c>
      <c r="O884" s="5">
        <f t="shared" si="52"/>
        <v>20.133333333333333</v>
      </c>
      <c r="P884">
        <f t="shared" si="53"/>
        <v>21.571428571428573</v>
      </c>
      <c r="Q884" s="6" t="s">
        <v>8325</v>
      </c>
      <c r="R884" s="6" t="s">
        <v>8329</v>
      </c>
      <c r="S884">
        <f t="shared" si="54"/>
        <v>2011</v>
      </c>
      <c r="T884">
        <f t="shared" si="55"/>
        <v>8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9">
        <v>42431.727256944439</v>
      </c>
      <c r="J885" s="9">
        <v>42371.727256944439</v>
      </c>
      <c r="K885" t="b">
        <v>0</v>
      </c>
      <c r="L885">
        <v>24</v>
      </c>
      <c r="M885" t="b">
        <v>0</v>
      </c>
      <c r="N885" s="6" t="s">
        <v>8279</v>
      </c>
      <c r="O885" s="5">
        <f t="shared" si="52"/>
        <v>40.020000000000003</v>
      </c>
      <c r="P885">
        <f t="shared" si="53"/>
        <v>83.375</v>
      </c>
      <c r="Q885" s="6" t="s">
        <v>8325</v>
      </c>
      <c r="R885" s="6" t="s">
        <v>8329</v>
      </c>
      <c r="S885">
        <f t="shared" si="54"/>
        <v>2016</v>
      </c>
      <c r="T885">
        <f t="shared" si="55"/>
        <v>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9">
        <v>41040.896527777775</v>
      </c>
      <c r="J886" s="9">
        <v>40981.594282407401</v>
      </c>
      <c r="K886" t="b">
        <v>0</v>
      </c>
      <c r="L886">
        <v>2</v>
      </c>
      <c r="M886" t="b">
        <v>0</v>
      </c>
      <c r="N886" s="6" t="s">
        <v>8279</v>
      </c>
      <c r="O886" s="5">
        <f t="shared" si="52"/>
        <v>1</v>
      </c>
      <c r="P886">
        <f t="shared" si="53"/>
        <v>10</v>
      </c>
      <c r="Q886" s="6" t="s">
        <v>8325</v>
      </c>
      <c r="R886" s="6" t="s">
        <v>8329</v>
      </c>
      <c r="S886">
        <f t="shared" si="54"/>
        <v>2012</v>
      </c>
      <c r="T886">
        <f t="shared" si="55"/>
        <v>3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9">
        <v>42734.732766203706</v>
      </c>
      <c r="J887" s="9">
        <v>42713.732766203706</v>
      </c>
      <c r="K887" t="b">
        <v>0</v>
      </c>
      <c r="L887">
        <v>21</v>
      </c>
      <c r="M887" t="b">
        <v>0</v>
      </c>
      <c r="N887" s="6" t="s">
        <v>8279</v>
      </c>
      <c r="O887" s="5">
        <f t="shared" si="52"/>
        <v>75</v>
      </c>
      <c r="P887">
        <f t="shared" si="53"/>
        <v>35.714285714285715</v>
      </c>
      <c r="Q887" s="6" t="s">
        <v>8325</v>
      </c>
      <c r="R887" s="6" t="s">
        <v>8329</v>
      </c>
      <c r="S887">
        <f t="shared" si="54"/>
        <v>2016</v>
      </c>
      <c r="T887">
        <f t="shared" si="55"/>
        <v>12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9">
        <v>42628.662187499998</v>
      </c>
      <c r="J888" s="9">
        <v>42603.662187499998</v>
      </c>
      <c r="K888" t="b">
        <v>0</v>
      </c>
      <c r="L888">
        <v>7</v>
      </c>
      <c r="M888" t="b">
        <v>0</v>
      </c>
      <c r="N888" s="6" t="s">
        <v>8279</v>
      </c>
      <c r="O888" s="5">
        <f t="shared" si="52"/>
        <v>41</v>
      </c>
      <c r="P888">
        <f t="shared" si="53"/>
        <v>29.285714285714285</v>
      </c>
      <c r="Q888" s="6" t="s">
        <v>8325</v>
      </c>
      <c r="R888" s="6" t="s">
        <v>8329</v>
      </c>
      <c r="S888">
        <f t="shared" si="54"/>
        <v>2016</v>
      </c>
      <c r="T888">
        <f t="shared" si="55"/>
        <v>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9">
        <v>41056.75063657407</v>
      </c>
      <c r="J889" s="9">
        <v>41026.75063657407</v>
      </c>
      <c r="K889" t="b">
        <v>0</v>
      </c>
      <c r="L889">
        <v>0</v>
      </c>
      <c r="M889" t="b">
        <v>0</v>
      </c>
      <c r="N889" s="6" t="s">
        <v>8279</v>
      </c>
      <c r="O889" s="5">
        <f t="shared" si="52"/>
        <v>0</v>
      </c>
      <c r="P889" t="e">
        <f t="shared" si="53"/>
        <v>#DIV/0!</v>
      </c>
      <c r="Q889" s="6" t="s">
        <v>8325</v>
      </c>
      <c r="R889" s="6" t="s">
        <v>8329</v>
      </c>
      <c r="S889">
        <f t="shared" si="54"/>
        <v>2012</v>
      </c>
      <c r="T889">
        <f t="shared" si="55"/>
        <v>4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9">
        <v>40787.041666666664</v>
      </c>
      <c r="J890" s="9">
        <v>40751.544965277775</v>
      </c>
      <c r="K890" t="b">
        <v>0</v>
      </c>
      <c r="L890">
        <v>4</v>
      </c>
      <c r="M890" t="b">
        <v>0</v>
      </c>
      <c r="N890" s="6" t="s">
        <v>8279</v>
      </c>
      <c r="O890" s="5">
        <f t="shared" si="52"/>
        <v>7.1999999999999993</v>
      </c>
      <c r="P890">
        <f t="shared" si="53"/>
        <v>18</v>
      </c>
      <c r="Q890" s="6" t="s">
        <v>8325</v>
      </c>
      <c r="R890" s="6" t="s">
        <v>8329</v>
      </c>
      <c r="S890">
        <f t="shared" si="54"/>
        <v>2011</v>
      </c>
      <c r="T890">
        <f t="shared" si="55"/>
        <v>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9">
        <v>41917.575729166667</v>
      </c>
      <c r="J891" s="9">
        <v>41887.575729166667</v>
      </c>
      <c r="K891" t="b">
        <v>0</v>
      </c>
      <c r="L891">
        <v>32</v>
      </c>
      <c r="M891" t="b">
        <v>0</v>
      </c>
      <c r="N891" s="6" t="s">
        <v>8279</v>
      </c>
      <c r="O891" s="5">
        <f t="shared" si="52"/>
        <v>9.4412800000000008</v>
      </c>
      <c r="P891">
        <f t="shared" si="53"/>
        <v>73.760000000000005</v>
      </c>
      <c r="Q891" s="6" t="s">
        <v>8325</v>
      </c>
      <c r="R891" s="6" t="s">
        <v>8329</v>
      </c>
      <c r="S891">
        <f t="shared" si="54"/>
        <v>2014</v>
      </c>
      <c r="T891">
        <f t="shared" si="55"/>
        <v>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9">
        <v>41599.532164351847</v>
      </c>
      <c r="J892" s="9">
        <v>41569.490497685183</v>
      </c>
      <c r="K892" t="b">
        <v>0</v>
      </c>
      <c r="L892">
        <v>4</v>
      </c>
      <c r="M892" t="b">
        <v>0</v>
      </c>
      <c r="N892" s="6" t="s">
        <v>8279</v>
      </c>
      <c r="O892" s="5">
        <f t="shared" si="52"/>
        <v>4.1666666666666661</v>
      </c>
      <c r="P892">
        <f t="shared" si="53"/>
        <v>31.25</v>
      </c>
      <c r="Q892" s="6" t="s">
        <v>8325</v>
      </c>
      <c r="R892" s="6" t="s">
        <v>8329</v>
      </c>
      <c r="S892">
        <f t="shared" si="54"/>
        <v>2013</v>
      </c>
      <c r="T892">
        <f t="shared" si="55"/>
        <v>10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9">
        <v>41871.823263888888</v>
      </c>
      <c r="J893" s="9">
        <v>41841.823263888888</v>
      </c>
      <c r="K893" t="b">
        <v>0</v>
      </c>
      <c r="L893">
        <v>9</v>
      </c>
      <c r="M893" t="b">
        <v>0</v>
      </c>
      <c r="N893" s="6" t="s">
        <v>8279</v>
      </c>
      <c r="O893" s="5">
        <f t="shared" si="52"/>
        <v>3.25</v>
      </c>
      <c r="P893">
        <f t="shared" si="53"/>
        <v>28.888888888888889</v>
      </c>
      <c r="Q893" s="6" t="s">
        <v>8325</v>
      </c>
      <c r="R893" s="6" t="s">
        <v>8329</v>
      </c>
      <c r="S893">
        <f t="shared" si="54"/>
        <v>2014</v>
      </c>
      <c r="T893">
        <f t="shared" si="55"/>
        <v>7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9">
        <v>40390.958333333328</v>
      </c>
      <c r="J894" s="9">
        <v>40303.991701388884</v>
      </c>
      <c r="K894" t="b">
        <v>0</v>
      </c>
      <c r="L894">
        <v>17</v>
      </c>
      <c r="M894" t="b">
        <v>0</v>
      </c>
      <c r="N894" s="6" t="s">
        <v>8279</v>
      </c>
      <c r="O894" s="5">
        <f t="shared" si="52"/>
        <v>40.75</v>
      </c>
      <c r="P894">
        <f t="shared" si="53"/>
        <v>143.8235294117647</v>
      </c>
      <c r="Q894" s="6" t="s">
        <v>8325</v>
      </c>
      <c r="R894" s="6" t="s">
        <v>8329</v>
      </c>
      <c r="S894">
        <f t="shared" si="54"/>
        <v>2010</v>
      </c>
      <c r="T894">
        <f t="shared" si="55"/>
        <v>5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9">
        <v>42095.647719907407</v>
      </c>
      <c r="J895" s="9">
        <v>42065.689386574071</v>
      </c>
      <c r="K895" t="b">
        <v>0</v>
      </c>
      <c r="L895">
        <v>5</v>
      </c>
      <c r="M895" t="b">
        <v>0</v>
      </c>
      <c r="N895" s="6" t="s">
        <v>8279</v>
      </c>
      <c r="O895" s="5">
        <f t="shared" si="52"/>
        <v>10</v>
      </c>
      <c r="P895">
        <f t="shared" si="53"/>
        <v>40</v>
      </c>
      <c r="Q895" s="6" t="s">
        <v>8325</v>
      </c>
      <c r="R895" s="6" t="s">
        <v>8329</v>
      </c>
      <c r="S895">
        <f t="shared" si="54"/>
        <v>2015</v>
      </c>
      <c r="T895">
        <f t="shared" si="55"/>
        <v>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9">
        <v>42526.773263888892</v>
      </c>
      <c r="J896" s="9">
        <v>42496.773263888892</v>
      </c>
      <c r="K896" t="b">
        <v>0</v>
      </c>
      <c r="L896">
        <v>53</v>
      </c>
      <c r="M896" t="b">
        <v>0</v>
      </c>
      <c r="N896" s="6" t="s">
        <v>8279</v>
      </c>
      <c r="O896" s="5">
        <f t="shared" si="52"/>
        <v>39.17</v>
      </c>
      <c r="P896">
        <f t="shared" si="53"/>
        <v>147.81132075471697</v>
      </c>
      <c r="Q896" s="6" t="s">
        <v>8325</v>
      </c>
      <c r="R896" s="6" t="s">
        <v>8329</v>
      </c>
      <c r="S896">
        <f t="shared" si="54"/>
        <v>2016</v>
      </c>
      <c r="T896">
        <f t="shared" si="55"/>
        <v>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9">
        <v>40475.919317129628</v>
      </c>
      <c r="J897" s="9">
        <v>40430.919317129628</v>
      </c>
      <c r="K897" t="b">
        <v>0</v>
      </c>
      <c r="L897">
        <v>7</v>
      </c>
      <c r="M897" t="b">
        <v>0</v>
      </c>
      <c r="N897" s="6" t="s">
        <v>8279</v>
      </c>
      <c r="O897" s="5">
        <f t="shared" si="52"/>
        <v>2.4375</v>
      </c>
      <c r="P897">
        <f t="shared" si="53"/>
        <v>27.857142857142858</v>
      </c>
      <c r="Q897" s="6" t="s">
        <v>8325</v>
      </c>
      <c r="R897" s="6" t="s">
        <v>8329</v>
      </c>
      <c r="S897">
        <f t="shared" si="54"/>
        <v>2010</v>
      </c>
      <c r="T897">
        <f t="shared" si="55"/>
        <v>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9">
        <v>42243.958333333336</v>
      </c>
      <c r="J898" s="9">
        <v>42218.664652777778</v>
      </c>
      <c r="K898" t="b">
        <v>0</v>
      </c>
      <c r="L898">
        <v>72</v>
      </c>
      <c r="M898" t="b">
        <v>0</v>
      </c>
      <c r="N898" s="6" t="s">
        <v>8279</v>
      </c>
      <c r="O898" s="5">
        <f t="shared" ref="O898:O961" si="56">E898/D898*100</f>
        <v>40</v>
      </c>
      <c r="P898">
        <f t="shared" ref="P898:P961" si="57">E898/L898</f>
        <v>44.444444444444443</v>
      </c>
      <c r="Q898" s="6" t="s">
        <v>8325</v>
      </c>
      <c r="R898" s="6" t="s">
        <v>8329</v>
      </c>
      <c r="S898">
        <f t="shared" si="54"/>
        <v>2015</v>
      </c>
      <c r="T898">
        <f t="shared" si="55"/>
        <v>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9">
        <v>41241.52208333333</v>
      </c>
      <c r="J899" s="9">
        <v>41211.480416666665</v>
      </c>
      <c r="K899" t="b">
        <v>0</v>
      </c>
      <c r="L899">
        <v>0</v>
      </c>
      <c r="M899" t="b">
        <v>0</v>
      </c>
      <c r="N899" s="6" t="s">
        <v>8279</v>
      </c>
      <c r="O899" s="5">
        <f t="shared" si="56"/>
        <v>0</v>
      </c>
      <c r="P899" t="e">
        <f t="shared" si="57"/>
        <v>#DIV/0!</v>
      </c>
      <c r="Q899" s="6" t="s">
        <v>8325</v>
      </c>
      <c r="R899" s="6" t="s">
        <v>8329</v>
      </c>
      <c r="S899">
        <f t="shared" ref="S899:S962" si="58">YEAR(J899)</f>
        <v>2012</v>
      </c>
      <c r="T899">
        <f t="shared" ref="T899:T962" si="59">MONTH(J899)</f>
        <v>10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9">
        <v>40923.549884259257</v>
      </c>
      <c r="J900" s="9">
        <v>40878.549884259257</v>
      </c>
      <c r="K900" t="b">
        <v>0</v>
      </c>
      <c r="L900">
        <v>2</v>
      </c>
      <c r="M900" t="b">
        <v>0</v>
      </c>
      <c r="N900" s="6" t="s">
        <v>8279</v>
      </c>
      <c r="O900" s="5">
        <f t="shared" si="56"/>
        <v>2.8000000000000003</v>
      </c>
      <c r="P900">
        <f t="shared" si="57"/>
        <v>35</v>
      </c>
      <c r="Q900" s="6" t="s">
        <v>8325</v>
      </c>
      <c r="R900" s="6" t="s">
        <v>8329</v>
      </c>
      <c r="S900">
        <f t="shared" si="58"/>
        <v>2011</v>
      </c>
      <c r="T900">
        <f t="shared" si="59"/>
        <v>12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9">
        <v>40690.890763888885</v>
      </c>
      <c r="J901" s="9">
        <v>40645.890763888885</v>
      </c>
      <c r="K901" t="b">
        <v>0</v>
      </c>
      <c r="L901">
        <v>8</v>
      </c>
      <c r="M901" t="b">
        <v>0</v>
      </c>
      <c r="N901" s="6" t="s">
        <v>8279</v>
      </c>
      <c r="O901" s="5">
        <f t="shared" si="56"/>
        <v>37.333333333333336</v>
      </c>
      <c r="P901">
        <f t="shared" si="57"/>
        <v>35</v>
      </c>
      <c r="Q901" s="6" t="s">
        <v>8325</v>
      </c>
      <c r="R901" s="6" t="s">
        <v>8329</v>
      </c>
      <c r="S901">
        <f t="shared" si="58"/>
        <v>2011</v>
      </c>
      <c r="T901">
        <f t="shared" si="59"/>
        <v>4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9">
        <v>42459.599560185183</v>
      </c>
      <c r="J902" s="9">
        <v>42429.641226851854</v>
      </c>
      <c r="K902" t="b">
        <v>0</v>
      </c>
      <c r="L902">
        <v>2</v>
      </c>
      <c r="M902" t="b">
        <v>0</v>
      </c>
      <c r="N902" s="6" t="s">
        <v>8278</v>
      </c>
      <c r="O902" s="5">
        <f t="shared" si="56"/>
        <v>0.42</v>
      </c>
      <c r="P902">
        <f t="shared" si="57"/>
        <v>10.5</v>
      </c>
      <c r="Q902" s="6" t="s">
        <v>8325</v>
      </c>
      <c r="R902" s="6" t="s">
        <v>8328</v>
      </c>
      <c r="S902">
        <f t="shared" si="58"/>
        <v>2016</v>
      </c>
      <c r="T902">
        <f t="shared" si="59"/>
        <v>2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9">
        <v>40337.59097222222</v>
      </c>
      <c r="J903" s="9">
        <v>40291.603171296294</v>
      </c>
      <c r="K903" t="b">
        <v>0</v>
      </c>
      <c r="L903">
        <v>0</v>
      </c>
      <c r="M903" t="b">
        <v>0</v>
      </c>
      <c r="N903" s="6" t="s">
        <v>8278</v>
      </c>
      <c r="O903" s="5">
        <f t="shared" si="56"/>
        <v>0</v>
      </c>
      <c r="P903" t="e">
        <f t="shared" si="57"/>
        <v>#DIV/0!</v>
      </c>
      <c r="Q903" s="6" t="s">
        <v>8325</v>
      </c>
      <c r="R903" s="6" t="s">
        <v>8328</v>
      </c>
      <c r="S903">
        <f t="shared" si="58"/>
        <v>2010</v>
      </c>
      <c r="T903">
        <f t="shared" si="59"/>
        <v>4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9">
        <v>41881.4375</v>
      </c>
      <c r="J904" s="9">
        <v>41829.757199074069</v>
      </c>
      <c r="K904" t="b">
        <v>0</v>
      </c>
      <c r="L904">
        <v>3</v>
      </c>
      <c r="M904" t="b">
        <v>0</v>
      </c>
      <c r="N904" s="6" t="s">
        <v>8278</v>
      </c>
      <c r="O904" s="5">
        <f t="shared" si="56"/>
        <v>0.3</v>
      </c>
      <c r="P904">
        <f t="shared" si="57"/>
        <v>30</v>
      </c>
      <c r="Q904" s="6" t="s">
        <v>8325</v>
      </c>
      <c r="R904" s="6" t="s">
        <v>8328</v>
      </c>
      <c r="S904">
        <f t="shared" si="58"/>
        <v>2014</v>
      </c>
      <c r="T904">
        <f t="shared" si="59"/>
        <v>7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9">
        <v>41174.892361111109</v>
      </c>
      <c r="J905" s="9">
        <v>41149.587731481479</v>
      </c>
      <c r="K905" t="b">
        <v>0</v>
      </c>
      <c r="L905">
        <v>4</v>
      </c>
      <c r="M905" t="b">
        <v>0</v>
      </c>
      <c r="N905" s="6" t="s">
        <v>8278</v>
      </c>
      <c r="O905" s="5">
        <f t="shared" si="56"/>
        <v>3.2</v>
      </c>
      <c r="P905">
        <f t="shared" si="57"/>
        <v>40</v>
      </c>
      <c r="Q905" s="6" t="s">
        <v>8325</v>
      </c>
      <c r="R905" s="6" t="s">
        <v>8328</v>
      </c>
      <c r="S905">
        <f t="shared" si="58"/>
        <v>2012</v>
      </c>
      <c r="T905">
        <f t="shared" si="59"/>
        <v>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9">
        <v>42371.87195601852</v>
      </c>
      <c r="J906" s="9">
        <v>42341.87195601852</v>
      </c>
      <c r="K906" t="b">
        <v>0</v>
      </c>
      <c r="L906">
        <v>3</v>
      </c>
      <c r="M906" t="b">
        <v>0</v>
      </c>
      <c r="N906" s="6" t="s">
        <v>8278</v>
      </c>
      <c r="O906" s="5">
        <f t="shared" si="56"/>
        <v>0.30199999999999999</v>
      </c>
      <c r="P906">
        <f t="shared" si="57"/>
        <v>50.333333333333336</v>
      </c>
      <c r="Q906" s="6" t="s">
        <v>8325</v>
      </c>
      <c r="R906" s="6" t="s">
        <v>8328</v>
      </c>
      <c r="S906">
        <f t="shared" si="58"/>
        <v>2015</v>
      </c>
      <c r="T906">
        <f t="shared" si="59"/>
        <v>12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9">
        <v>40567.031550925924</v>
      </c>
      <c r="J907" s="9">
        <v>40507.031550925924</v>
      </c>
      <c r="K907" t="b">
        <v>0</v>
      </c>
      <c r="L907">
        <v>6</v>
      </c>
      <c r="M907" t="b">
        <v>0</v>
      </c>
      <c r="N907" s="6" t="s">
        <v>8278</v>
      </c>
      <c r="O907" s="5">
        <f t="shared" si="56"/>
        <v>3.0153846153846153</v>
      </c>
      <c r="P907">
        <f t="shared" si="57"/>
        <v>32.666666666666664</v>
      </c>
      <c r="Q907" s="6" t="s">
        <v>8325</v>
      </c>
      <c r="R907" s="6" t="s">
        <v>8328</v>
      </c>
      <c r="S907">
        <f t="shared" si="58"/>
        <v>2010</v>
      </c>
      <c r="T907">
        <f t="shared" si="59"/>
        <v>11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9">
        <v>41710.939699074072</v>
      </c>
      <c r="J908" s="9">
        <v>41680.981365740736</v>
      </c>
      <c r="K908" t="b">
        <v>0</v>
      </c>
      <c r="L908">
        <v>0</v>
      </c>
      <c r="M908" t="b">
        <v>0</v>
      </c>
      <c r="N908" s="6" t="s">
        <v>8278</v>
      </c>
      <c r="O908" s="5">
        <f t="shared" si="56"/>
        <v>0</v>
      </c>
      <c r="P908" t="e">
        <f t="shared" si="57"/>
        <v>#DIV/0!</v>
      </c>
      <c r="Q908" s="6" t="s">
        <v>8325</v>
      </c>
      <c r="R908" s="6" t="s">
        <v>8328</v>
      </c>
      <c r="S908">
        <f t="shared" si="58"/>
        <v>2014</v>
      </c>
      <c r="T908">
        <f t="shared" si="59"/>
        <v>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9">
        <v>40796.9840625</v>
      </c>
      <c r="J909" s="9">
        <v>40766.9840625</v>
      </c>
      <c r="K909" t="b">
        <v>0</v>
      </c>
      <c r="L909">
        <v>0</v>
      </c>
      <c r="M909" t="b">
        <v>0</v>
      </c>
      <c r="N909" s="6" t="s">
        <v>8278</v>
      </c>
      <c r="O909" s="5">
        <f t="shared" si="56"/>
        <v>0</v>
      </c>
      <c r="P909" t="e">
        <f t="shared" si="57"/>
        <v>#DIV/0!</v>
      </c>
      <c r="Q909" s="6" t="s">
        <v>8325</v>
      </c>
      <c r="R909" s="6" t="s">
        <v>8328</v>
      </c>
      <c r="S909">
        <f t="shared" si="58"/>
        <v>2011</v>
      </c>
      <c r="T909">
        <f t="shared" si="59"/>
        <v>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9">
        <v>40385.999305555553</v>
      </c>
      <c r="J910" s="9">
        <v>40340.593229166661</v>
      </c>
      <c r="K910" t="b">
        <v>0</v>
      </c>
      <c r="L910">
        <v>0</v>
      </c>
      <c r="M910" t="b">
        <v>0</v>
      </c>
      <c r="N910" s="6" t="s">
        <v>8278</v>
      </c>
      <c r="O910" s="5">
        <f t="shared" si="56"/>
        <v>0</v>
      </c>
      <c r="P910" t="e">
        <f t="shared" si="57"/>
        <v>#DIV/0!</v>
      </c>
      <c r="Q910" s="6" t="s">
        <v>8325</v>
      </c>
      <c r="R910" s="6" t="s">
        <v>8328</v>
      </c>
      <c r="S910">
        <f t="shared" si="58"/>
        <v>2010</v>
      </c>
      <c r="T910">
        <f t="shared" si="59"/>
        <v>6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9">
        <v>41112.958333333328</v>
      </c>
      <c r="J911" s="9">
        <v>41081.481944444444</v>
      </c>
      <c r="K911" t="b">
        <v>0</v>
      </c>
      <c r="L911">
        <v>8</v>
      </c>
      <c r="M911" t="b">
        <v>0</v>
      </c>
      <c r="N911" s="6" t="s">
        <v>8278</v>
      </c>
      <c r="O911" s="5">
        <f t="shared" si="56"/>
        <v>3.25</v>
      </c>
      <c r="P911">
        <f t="shared" si="57"/>
        <v>65</v>
      </c>
      <c r="Q911" s="6" t="s">
        <v>8325</v>
      </c>
      <c r="R911" s="6" t="s">
        <v>8328</v>
      </c>
      <c r="S911">
        <f t="shared" si="58"/>
        <v>2012</v>
      </c>
      <c r="T911">
        <f t="shared" si="59"/>
        <v>6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9">
        <v>42797.337025462963</v>
      </c>
      <c r="J912" s="9">
        <v>42737.337025462963</v>
      </c>
      <c r="K912" t="b">
        <v>0</v>
      </c>
      <c r="L912">
        <v>5</v>
      </c>
      <c r="M912" t="b">
        <v>0</v>
      </c>
      <c r="N912" s="6" t="s">
        <v>8278</v>
      </c>
      <c r="O912" s="5">
        <f t="shared" si="56"/>
        <v>22.363636363636363</v>
      </c>
      <c r="P912">
        <f t="shared" si="57"/>
        <v>24.6</v>
      </c>
      <c r="Q912" s="6" t="s">
        <v>8325</v>
      </c>
      <c r="R912" s="6" t="s">
        <v>8328</v>
      </c>
      <c r="S912">
        <f t="shared" si="58"/>
        <v>2017</v>
      </c>
      <c r="T912">
        <f t="shared" si="59"/>
        <v>1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9">
        <v>41662.796817129631</v>
      </c>
      <c r="J913" s="9">
        <v>41641.796817129631</v>
      </c>
      <c r="K913" t="b">
        <v>0</v>
      </c>
      <c r="L913">
        <v>0</v>
      </c>
      <c r="M913" t="b">
        <v>0</v>
      </c>
      <c r="N913" s="6" t="s">
        <v>8278</v>
      </c>
      <c r="O913" s="5">
        <f t="shared" si="56"/>
        <v>0</v>
      </c>
      <c r="P913" t="e">
        <f t="shared" si="57"/>
        <v>#DIV/0!</v>
      </c>
      <c r="Q913" s="6" t="s">
        <v>8325</v>
      </c>
      <c r="R913" s="6" t="s">
        <v>8328</v>
      </c>
      <c r="S913">
        <f t="shared" si="58"/>
        <v>2014</v>
      </c>
      <c r="T913">
        <f t="shared" si="59"/>
        <v>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9">
        <v>41253.942673611105</v>
      </c>
      <c r="J914" s="9">
        <v>41193.901006944441</v>
      </c>
      <c r="K914" t="b">
        <v>0</v>
      </c>
      <c r="L914">
        <v>2</v>
      </c>
      <c r="M914" t="b">
        <v>0</v>
      </c>
      <c r="N914" s="6" t="s">
        <v>8278</v>
      </c>
      <c r="O914" s="5">
        <f t="shared" si="56"/>
        <v>0.85714285714285721</v>
      </c>
      <c r="P914">
        <f t="shared" si="57"/>
        <v>15</v>
      </c>
      <c r="Q914" s="6" t="s">
        <v>8325</v>
      </c>
      <c r="R914" s="6" t="s">
        <v>8328</v>
      </c>
      <c r="S914">
        <f t="shared" si="58"/>
        <v>2012</v>
      </c>
      <c r="T914">
        <f t="shared" si="59"/>
        <v>10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9">
        <v>41033.930775462963</v>
      </c>
      <c r="J915" s="9">
        <v>41003.930775462963</v>
      </c>
      <c r="K915" t="b">
        <v>0</v>
      </c>
      <c r="L915">
        <v>24</v>
      </c>
      <c r="M915" t="b">
        <v>0</v>
      </c>
      <c r="N915" s="6" t="s">
        <v>8278</v>
      </c>
      <c r="O915" s="5">
        <f t="shared" si="56"/>
        <v>6.6066666666666665</v>
      </c>
      <c r="P915">
        <f t="shared" si="57"/>
        <v>82.583333333333329</v>
      </c>
      <c r="Q915" s="6" t="s">
        <v>8325</v>
      </c>
      <c r="R915" s="6" t="s">
        <v>8328</v>
      </c>
      <c r="S915">
        <f t="shared" si="58"/>
        <v>2012</v>
      </c>
      <c r="T915">
        <f t="shared" si="59"/>
        <v>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9">
        <v>41146.554942129631</v>
      </c>
      <c r="J916" s="9">
        <v>41116.554942129631</v>
      </c>
      <c r="K916" t="b">
        <v>0</v>
      </c>
      <c r="L916">
        <v>0</v>
      </c>
      <c r="M916" t="b">
        <v>0</v>
      </c>
      <c r="N916" s="6" t="s">
        <v>8278</v>
      </c>
      <c r="O916" s="5">
        <f t="shared" si="56"/>
        <v>0</v>
      </c>
      <c r="P916" t="e">
        <f t="shared" si="57"/>
        <v>#DIV/0!</v>
      </c>
      <c r="Q916" s="6" t="s">
        <v>8325</v>
      </c>
      <c r="R916" s="6" t="s">
        <v>8328</v>
      </c>
      <c r="S916">
        <f t="shared" si="58"/>
        <v>2012</v>
      </c>
      <c r="T916">
        <f t="shared" si="59"/>
        <v>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9">
        <v>40968.999305555553</v>
      </c>
      <c r="J917" s="9">
        <v>40937.471226851849</v>
      </c>
      <c r="K917" t="b">
        <v>0</v>
      </c>
      <c r="L917">
        <v>9</v>
      </c>
      <c r="M917" t="b">
        <v>0</v>
      </c>
      <c r="N917" s="6" t="s">
        <v>8278</v>
      </c>
      <c r="O917" s="5">
        <f t="shared" si="56"/>
        <v>5.7692307692307692</v>
      </c>
      <c r="P917">
        <f t="shared" si="57"/>
        <v>41.666666666666664</v>
      </c>
      <c r="Q917" s="6" t="s">
        <v>8325</v>
      </c>
      <c r="R917" s="6" t="s">
        <v>8328</v>
      </c>
      <c r="S917">
        <f t="shared" si="58"/>
        <v>2012</v>
      </c>
      <c r="T917">
        <f t="shared" si="59"/>
        <v>1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9">
        <v>40473</v>
      </c>
      <c r="J918" s="9">
        <v>40434.645069444443</v>
      </c>
      <c r="K918" t="b">
        <v>0</v>
      </c>
      <c r="L918">
        <v>0</v>
      </c>
      <c r="M918" t="b">
        <v>0</v>
      </c>
      <c r="N918" s="6" t="s">
        <v>8278</v>
      </c>
      <c r="O918" s="5">
        <f t="shared" si="56"/>
        <v>0</v>
      </c>
      <c r="P918" t="e">
        <f t="shared" si="57"/>
        <v>#DIV/0!</v>
      </c>
      <c r="Q918" s="6" t="s">
        <v>8325</v>
      </c>
      <c r="R918" s="6" t="s">
        <v>8328</v>
      </c>
      <c r="S918">
        <f t="shared" si="58"/>
        <v>2010</v>
      </c>
      <c r="T918">
        <f t="shared" si="59"/>
        <v>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9">
        <v>41833.895833333328</v>
      </c>
      <c r="J919" s="9">
        <v>41802.735300925924</v>
      </c>
      <c r="K919" t="b">
        <v>0</v>
      </c>
      <c r="L919">
        <v>1</v>
      </c>
      <c r="M919" t="b">
        <v>0</v>
      </c>
      <c r="N919" s="6" t="s">
        <v>8278</v>
      </c>
      <c r="O919" s="5">
        <f t="shared" si="56"/>
        <v>0.6</v>
      </c>
      <c r="P919">
        <f t="shared" si="57"/>
        <v>30</v>
      </c>
      <c r="Q919" s="6" t="s">
        <v>8325</v>
      </c>
      <c r="R919" s="6" t="s">
        <v>8328</v>
      </c>
      <c r="S919">
        <f t="shared" si="58"/>
        <v>2014</v>
      </c>
      <c r="T919">
        <f t="shared" si="59"/>
        <v>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9">
        <v>41974.749548611107</v>
      </c>
      <c r="J920" s="9">
        <v>41944.707881944443</v>
      </c>
      <c r="K920" t="b">
        <v>0</v>
      </c>
      <c r="L920">
        <v>10</v>
      </c>
      <c r="M920" t="b">
        <v>0</v>
      </c>
      <c r="N920" s="6" t="s">
        <v>8278</v>
      </c>
      <c r="O920" s="5">
        <f t="shared" si="56"/>
        <v>5.0256410256410255</v>
      </c>
      <c r="P920">
        <f t="shared" si="57"/>
        <v>19.600000000000001</v>
      </c>
      <c r="Q920" s="6" t="s">
        <v>8325</v>
      </c>
      <c r="R920" s="6" t="s">
        <v>8328</v>
      </c>
      <c r="S920">
        <f t="shared" si="58"/>
        <v>2014</v>
      </c>
      <c r="T920">
        <f t="shared" si="59"/>
        <v>11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9">
        <v>41262.433391203704</v>
      </c>
      <c r="J921" s="9">
        <v>41227.433391203704</v>
      </c>
      <c r="K921" t="b">
        <v>0</v>
      </c>
      <c r="L921">
        <v>1</v>
      </c>
      <c r="M921" t="b">
        <v>0</v>
      </c>
      <c r="N921" s="6" t="s">
        <v>8278</v>
      </c>
      <c r="O921" s="5">
        <f t="shared" si="56"/>
        <v>0.5</v>
      </c>
      <c r="P921">
        <f t="shared" si="57"/>
        <v>100</v>
      </c>
      <c r="Q921" s="6" t="s">
        <v>8325</v>
      </c>
      <c r="R921" s="6" t="s">
        <v>8328</v>
      </c>
      <c r="S921">
        <f t="shared" si="58"/>
        <v>2012</v>
      </c>
      <c r="T921">
        <f t="shared" si="59"/>
        <v>11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9">
        <v>41592.504884259259</v>
      </c>
      <c r="J922" s="9">
        <v>41562.463217592594</v>
      </c>
      <c r="K922" t="b">
        <v>0</v>
      </c>
      <c r="L922">
        <v>0</v>
      </c>
      <c r="M922" t="b">
        <v>0</v>
      </c>
      <c r="N922" s="6" t="s">
        <v>8278</v>
      </c>
      <c r="O922" s="5">
        <f t="shared" si="56"/>
        <v>0</v>
      </c>
      <c r="P922" t="e">
        <f t="shared" si="57"/>
        <v>#DIV/0!</v>
      </c>
      <c r="Q922" s="6" t="s">
        <v>8325</v>
      </c>
      <c r="R922" s="6" t="s">
        <v>8328</v>
      </c>
      <c r="S922">
        <f t="shared" si="58"/>
        <v>2013</v>
      </c>
      <c r="T922">
        <f t="shared" si="59"/>
        <v>10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9">
        <v>40889.004351851851</v>
      </c>
      <c r="J923" s="9">
        <v>40846.962685185179</v>
      </c>
      <c r="K923" t="b">
        <v>0</v>
      </c>
      <c r="L923">
        <v>20</v>
      </c>
      <c r="M923" t="b">
        <v>0</v>
      </c>
      <c r="N923" s="6" t="s">
        <v>8278</v>
      </c>
      <c r="O923" s="5">
        <f t="shared" si="56"/>
        <v>30.9</v>
      </c>
      <c r="P923">
        <f t="shared" si="57"/>
        <v>231.75</v>
      </c>
      <c r="Q923" s="6" t="s">
        <v>8325</v>
      </c>
      <c r="R923" s="6" t="s">
        <v>8328</v>
      </c>
      <c r="S923">
        <f t="shared" si="58"/>
        <v>2011</v>
      </c>
      <c r="T923">
        <f t="shared" si="59"/>
        <v>10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9">
        <v>41913.32167824074</v>
      </c>
      <c r="J924" s="9">
        <v>41878.32167824074</v>
      </c>
      <c r="K924" t="b">
        <v>0</v>
      </c>
      <c r="L924">
        <v>30</v>
      </c>
      <c r="M924" t="b">
        <v>0</v>
      </c>
      <c r="N924" s="6" t="s">
        <v>8278</v>
      </c>
      <c r="O924" s="5">
        <f t="shared" si="56"/>
        <v>21.037037037037038</v>
      </c>
      <c r="P924">
        <f t="shared" si="57"/>
        <v>189.33333333333334</v>
      </c>
      <c r="Q924" s="6" t="s">
        <v>8325</v>
      </c>
      <c r="R924" s="6" t="s">
        <v>8328</v>
      </c>
      <c r="S924">
        <f t="shared" si="58"/>
        <v>2014</v>
      </c>
      <c r="T924">
        <f t="shared" si="59"/>
        <v>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9">
        <v>41964.793090277781</v>
      </c>
      <c r="J925" s="9">
        <v>41934.751423611109</v>
      </c>
      <c r="K925" t="b">
        <v>0</v>
      </c>
      <c r="L925">
        <v>6</v>
      </c>
      <c r="M925" t="b">
        <v>0</v>
      </c>
      <c r="N925" s="6" t="s">
        <v>8278</v>
      </c>
      <c r="O925" s="5">
        <f t="shared" si="56"/>
        <v>2.1999999999999997</v>
      </c>
      <c r="P925">
        <f t="shared" si="57"/>
        <v>55</v>
      </c>
      <c r="Q925" s="6" t="s">
        <v>8325</v>
      </c>
      <c r="R925" s="6" t="s">
        <v>8328</v>
      </c>
      <c r="S925">
        <f t="shared" si="58"/>
        <v>2014</v>
      </c>
      <c r="T925">
        <f t="shared" si="59"/>
        <v>10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9">
        <v>41318.734594907408</v>
      </c>
      <c r="J926" s="9">
        <v>41288.734594907408</v>
      </c>
      <c r="K926" t="b">
        <v>0</v>
      </c>
      <c r="L926">
        <v>15</v>
      </c>
      <c r="M926" t="b">
        <v>0</v>
      </c>
      <c r="N926" s="6" t="s">
        <v>8278</v>
      </c>
      <c r="O926" s="5">
        <f t="shared" si="56"/>
        <v>10.9</v>
      </c>
      <c r="P926">
        <f t="shared" si="57"/>
        <v>21.8</v>
      </c>
      <c r="Q926" s="6" t="s">
        <v>8325</v>
      </c>
      <c r="R926" s="6" t="s">
        <v>8328</v>
      </c>
      <c r="S926">
        <f t="shared" si="58"/>
        <v>2013</v>
      </c>
      <c r="T926">
        <f t="shared" si="59"/>
        <v>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9">
        <v>41605.71424768518</v>
      </c>
      <c r="J927" s="9">
        <v>41575.672581018516</v>
      </c>
      <c r="K927" t="b">
        <v>0</v>
      </c>
      <c r="L927">
        <v>5</v>
      </c>
      <c r="M927" t="b">
        <v>0</v>
      </c>
      <c r="N927" s="6" t="s">
        <v>8278</v>
      </c>
      <c r="O927" s="5">
        <f t="shared" si="56"/>
        <v>2.666666666666667</v>
      </c>
      <c r="P927">
        <f t="shared" si="57"/>
        <v>32</v>
      </c>
      <c r="Q927" s="6" t="s">
        <v>8325</v>
      </c>
      <c r="R927" s="6" t="s">
        <v>8328</v>
      </c>
      <c r="S927">
        <f t="shared" si="58"/>
        <v>2013</v>
      </c>
      <c r="T927">
        <f t="shared" si="59"/>
        <v>10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9">
        <v>40367.736111111109</v>
      </c>
      <c r="J928" s="9">
        <v>40337.811689814815</v>
      </c>
      <c r="K928" t="b">
        <v>0</v>
      </c>
      <c r="L928">
        <v>0</v>
      </c>
      <c r="M928" t="b">
        <v>0</v>
      </c>
      <c r="N928" s="6" t="s">
        <v>8278</v>
      </c>
      <c r="O928" s="5">
        <f t="shared" si="56"/>
        <v>0</v>
      </c>
      <c r="P928" t="e">
        <f t="shared" si="57"/>
        <v>#DIV/0!</v>
      </c>
      <c r="Q928" s="6" t="s">
        <v>8325</v>
      </c>
      <c r="R928" s="6" t="s">
        <v>8328</v>
      </c>
      <c r="S928">
        <f t="shared" si="58"/>
        <v>2010</v>
      </c>
      <c r="T928">
        <f t="shared" si="59"/>
        <v>6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9">
        <v>41043.614525462959</v>
      </c>
      <c r="J929" s="9">
        <v>41013.614525462959</v>
      </c>
      <c r="K929" t="b">
        <v>0</v>
      </c>
      <c r="L929">
        <v>0</v>
      </c>
      <c r="M929" t="b">
        <v>0</v>
      </c>
      <c r="N929" s="6" t="s">
        <v>8278</v>
      </c>
      <c r="O929" s="5">
        <f t="shared" si="56"/>
        <v>0</v>
      </c>
      <c r="P929" t="e">
        <f t="shared" si="57"/>
        <v>#DIV/0!</v>
      </c>
      <c r="Q929" s="6" t="s">
        <v>8325</v>
      </c>
      <c r="R929" s="6" t="s">
        <v>8328</v>
      </c>
      <c r="S929">
        <f t="shared" si="58"/>
        <v>2012</v>
      </c>
      <c r="T929">
        <f t="shared" si="59"/>
        <v>4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9">
        <v>41230.791666666664</v>
      </c>
      <c r="J930" s="9">
        <v>41180.654085648144</v>
      </c>
      <c r="K930" t="b">
        <v>0</v>
      </c>
      <c r="L930">
        <v>28</v>
      </c>
      <c r="M930" t="b">
        <v>0</v>
      </c>
      <c r="N930" s="6" t="s">
        <v>8278</v>
      </c>
      <c r="O930" s="5">
        <f t="shared" si="56"/>
        <v>10.86206896551724</v>
      </c>
      <c r="P930">
        <f t="shared" si="57"/>
        <v>56.25</v>
      </c>
      <c r="Q930" s="6" t="s">
        <v>8325</v>
      </c>
      <c r="R930" s="6" t="s">
        <v>8328</v>
      </c>
      <c r="S930">
        <f t="shared" si="58"/>
        <v>2012</v>
      </c>
      <c r="T930">
        <f t="shared" si="59"/>
        <v>9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9">
        <v>41007.988067129627</v>
      </c>
      <c r="J931" s="9">
        <v>40978.029733796291</v>
      </c>
      <c r="K931" t="b">
        <v>0</v>
      </c>
      <c r="L931">
        <v>0</v>
      </c>
      <c r="M931" t="b">
        <v>0</v>
      </c>
      <c r="N931" s="6" t="s">
        <v>8278</v>
      </c>
      <c r="O931" s="5">
        <f t="shared" si="56"/>
        <v>0</v>
      </c>
      <c r="P931" t="e">
        <f t="shared" si="57"/>
        <v>#DIV/0!</v>
      </c>
      <c r="Q931" s="6" t="s">
        <v>8325</v>
      </c>
      <c r="R931" s="6" t="s">
        <v>8328</v>
      </c>
      <c r="S931">
        <f t="shared" si="58"/>
        <v>2012</v>
      </c>
      <c r="T931">
        <f t="shared" si="59"/>
        <v>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9">
        <v>40354.688888888886</v>
      </c>
      <c r="J932" s="9">
        <v>40312.707245370366</v>
      </c>
      <c r="K932" t="b">
        <v>0</v>
      </c>
      <c r="L932">
        <v>5</v>
      </c>
      <c r="M932" t="b">
        <v>0</v>
      </c>
      <c r="N932" s="6" t="s">
        <v>8278</v>
      </c>
      <c r="O932" s="5">
        <f t="shared" si="56"/>
        <v>38.333333333333336</v>
      </c>
      <c r="P932">
        <f t="shared" si="57"/>
        <v>69</v>
      </c>
      <c r="Q932" s="6" t="s">
        <v>8325</v>
      </c>
      <c r="R932" s="6" t="s">
        <v>8328</v>
      </c>
      <c r="S932">
        <f t="shared" si="58"/>
        <v>2010</v>
      </c>
      <c r="T932">
        <f t="shared" si="59"/>
        <v>5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9">
        <v>41714.708333333328</v>
      </c>
      <c r="J933" s="9">
        <v>41680.151643518519</v>
      </c>
      <c r="K933" t="b">
        <v>0</v>
      </c>
      <c r="L933">
        <v>7</v>
      </c>
      <c r="M933" t="b">
        <v>0</v>
      </c>
      <c r="N933" s="6" t="s">
        <v>8278</v>
      </c>
      <c r="O933" s="5">
        <f t="shared" si="56"/>
        <v>6.5500000000000007</v>
      </c>
      <c r="P933">
        <f t="shared" si="57"/>
        <v>18.714285714285715</v>
      </c>
      <c r="Q933" s="6" t="s">
        <v>8325</v>
      </c>
      <c r="R933" s="6" t="s">
        <v>8328</v>
      </c>
      <c r="S933">
        <f t="shared" si="58"/>
        <v>2014</v>
      </c>
      <c r="T933">
        <f t="shared" si="59"/>
        <v>2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9">
        <v>41355.719270833331</v>
      </c>
      <c r="J934" s="9">
        <v>41310.760937499996</v>
      </c>
      <c r="K934" t="b">
        <v>0</v>
      </c>
      <c r="L934">
        <v>30</v>
      </c>
      <c r="M934" t="b">
        <v>0</v>
      </c>
      <c r="N934" s="6" t="s">
        <v>8278</v>
      </c>
      <c r="O934" s="5">
        <f t="shared" si="56"/>
        <v>14.536842105263158</v>
      </c>
      <c r="P934">
        <f t="shared" si="57"/>
        <v>46.033333333333331</v>
      </c>
      <c r="Q934" s="6" t="s">
        <v>8325</v>
      </c>
      <c r="R934" s="6" t="s">
        <v>8328</v>
      </c>
      <c r="S934">
        <f t="shared" si="58"/>
        <v>2013</v>
      </c>
      <c r="T934">
        <f t="shared" si="59"/>
        <v>2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9">
        <v>41770.960752314815</v>
      </c>
      <c r="J935" s="9">
        <v>41710.960752314815</v>
      </c>
      <c r="K935" t="b">
        <v>0</v>
      </c>
      <c r="L935">
        <v>2</v>
      </c>
      <c r="M935" t="b">
        <v>0</v>
      </c>
      <c r="N935" s="6" t="s">
        <v>8278</v>
      </c>
      <c r="O935" s="5">
        <f t="shared" si="56"/>
        <v>6</v>
      </c>
      <c r="P935">
        <f t="shared" si="57"/>
        <v>60</v>
      </c>
      <c r="Q935" s="6" t="s">
        <v>8325</v>
      </c>
      <c r="R935" s="6" t="s">
        <v>8328</v>
      </c>
      <c r="S935">
        <f t="shared" si="58"/>
        <v>2014</v>
      </c>
      <c r="T935">
        <f t="shared" si="59"/>
        <v>3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9">
        <v>41763.041666666664</v>
      </c>
      <c r="J936" s="9">
        <v>41733.528749999998</v>
      </c>
      <c r="K936" t="b">
        <v>0</v>
      </c>
      <c r="L936">
        <v>30</v>
      </c>
      <c r="M936" t="b">
        <v>0</v>
      </c>
      <c r="N936" s="6" t="s">
        <v>8278</v>
      </c>
      <c r="O936" s="5">
        <f t="shared" si="56"/>
        <v>30.4</v>
      </c>
      <c r="P936">
        <f t="shared" si="57"/>
        <v>50.666666666666664</v>
      </c>
      <c r="Q936" s="6" t="s">
        <v>8325</v>
      </c>
      <c r="R936" s="6" t="s">
        <v>8328</v>
      </c>
      <c r="S936">
        <f t="shared" si="58"/>
        <v>2014</v>
      </c>
      <c r="T936">
        <f t="shared" si="59"/>
        <v>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9">
        <v>42398.125335648147</v>
      </c>
      <c r="J937" s="9">
        <v>42368.125335648147</v>
      </c>
      <c r="K937" t="b">
        <v>0</v>
      </c>
      <c r="L937">
        <v>2</v>
      </c>
      <c r="M937" t="b">
        <v>0</v>
      </c>
      <c r="N937" s="6" t="s">
        <v>8278</v>
      </c>
      <c r="O937" s="5">
        <f t="shared" si="56"/>
        <v>1.4285714285714286</v>
      </c>
      <c r="P937">
        <f t="shared" si="57"/>
        <v>25</v>
      </c>
      <c r="Q937" s="6" t="s">
        <v>8325</v>
      </c>
      <c r="R937" s="6" t="s">
        <v>8328</v>
      </c>
      <c r="S937">
        <f t="shared" si="58"/>
        <v>2015</v>
      </c>
      <c r="T937">
        <f t="shared" si="59"/>
        <v>12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9">
        <v>40926.625</v>
      </c>
      <c r="J938" s="9">
        <v>40882.815844907404</v>
      </c>
      <c r="K938" t="b">
        <v>0</v>
      </c>
      <c r="L938">
        <v>0</v>
      </c>
      <c r="M938" t="b">
        <v>0</v>
      </c>
      <c r="N938" s="6" t="s">
        <v>8278</v>
      </c>
      <c r="O938" s="5">
        <f t="shared" si="56"/>
        <v>0</v>
      </c>
      <c r="P938" t="e">
        <f t="shared" si="57"/>
        <v>#DIV/0!</v>
      </c>
      <c r="Q938" s="6" t="s">
        <v>8325</v>
      </c>
      <c r="R938" s="6" t="s">
        <v>8328</v>
      </c>
      <c r="S938">
        <f t="shared" si="58"/>
        <v>2011</v>
      </c>
      <c r="T938">
        <f t="shared" si="59"/>
        <v>12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9">
        <v>41581.63144675926</v>
      </c>
      <c r="J939" s="9">
        <v>41551.589780092589</v>
      </c>
      <c r="K939" t="b">
        <v>0</v>
      </c>
      <c r="L939">
        <v>2</v>
      </c>
      <c r="M939" t="b">
        <v>0</v>
      </c>
      <c r="N939" s="6" t="s">
        <v>8278</v>
      </c>
      <c r="O939" s="5">
        <f t="shared" si="56"/>
        <v>1.1428571428571428</v>
      </c>
      <c r="P939">
        <f t="shared" si="57"/>
        <v>20</v>
      </c>
      <c r="Q939" s="6" t="s">
        <v>8325</v>
      </c>
      <c r="R939" s="6" t="s">
        <v>8328</v>
      </c>
      <c r="S939">
        <f t="shared" si="58"/>
        <v>2013</v>
      </c>
      <c r="T939">
        <f t="shared" si="59"/>
        <v>10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9">
        <v>41154.27138888889</v>
      </c>
      <c r="J940" s="9">
        <v>41124.27138888889</v>
      </c>
      <c r="K940" t="b">
        <v>0</v>
      </c>
      <c r="L940">
        <v>1</v>
      </c>
      <c r="M940" t="b">
        <v>0</v>
      </c>
      <c r="N940" s="6" t="s">
        <v>8278</v>
      </c>
      <c r="O940" s="5">
        <f t="shared" si="56"/>
        <v>0.35714285714285715</v>
      </c>
      <c r="P940">
        <f t="shared" si="57"/>
        <v>25</v>
      </c>
      <c r="Q940" s="6" t="s">
        <v>8325</v>
      </c>
      <c r="R940" s="6" t="s">
        <v>8328</v>
      </c>
      <c r="S940">
        <f t="shared" si="58"/>
        <v>2012</v>
      </c>
      <c r="T940">
        <f t="shared" si="59"/>
        <v>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9">
        <v>41455.623611111107</v>
      </c>
      <c r="J941" s="9">
        <v>41416.554837962962</v>
      </c>
      <c r="K941" t="b">
        <v>0</v>
      </c>
      <c r="L941">
        <v>2</v>
      </c>
      <c r="M941" t="b">
        <v>0</v>
      </c>
      <c r="N941" s="6" t="s">
        <v>8278</v>
      </c>
      <c r="O941" s="5">
        <f t="shared" si="56"/>
        <v>1.4545454545454546</v>
      </c>
      <c r="P941">
        <f t="shared" si="57"/>
        <v>20</v>
      </c>
      <c r="Q941" s="6" t="s">
        <v>8325</v>
      </c>
      <c r="R941" s="6" t="s">
        <v>8328</v>
      </c>
      <c r="S941">
        <f t="shared" si="58"/>
        <v>2013</v>
      </c>
      <c r="T941">
        <f t="shared" si="59"/>
        <v>5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9">
        <v>42226.800069444442</v>
      </c>
      <c r="J942" s="9">
        <v>42181.800069444442</v>
      </c>
      <c r="K942" t="b">
        <v>0</v>
      </c>
      <c r="L942">
        <v>14</v>
      </c>
      <c r="M942" t="b">
        <v>0</v>
      </c>
      <c r="N942" s="6" t="s">
        <v>8273</v>
      </c>
      <c r="O942" s="5">
        <f t="shared" si="56"/>
        <v>17.155555555555555</v>
      </c>
      <c r="P942">
        <f t="shared" si="57"/>
        <v>110.28571428571429</v>
      </c>
      <c r="Q942" s="6" t="s">
        <v>8319</v>
      </c>
      <c r="R942" s="6" t="s">
        <v>8321</v>
      </c>
      <c r="S942">
        <f t="shared" si="58"/>
        <v>2015</v>
      </c>
      <c r="T942">
        <f t="shared" si="59"/>
        <v>6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9">
        <v>42775.888252314813</v>
      </c>
      <c r="J943" s="9">
        <v>42745.888252314813</v>
      </c>
      <c r="K943" t="b">
        <v>0</v>
      </c>
      <c r="L943">
        <v>31</v>
      </c>
      <c r="M943" t="b">
        <v>0</v>
      </c>
      <c r="N943" s="6" t="s">
        <v>8273</v>
      </c>
      <c r="O943" s="5">
        <f t="shared" si="56"/>
        <v>2.3220000000000001</v>
      </c>
      <c r="P943">
        <f t="shared" si="57"/>
        <v>37.451612903225808</v>
      </c>
      <c r="Q943" s="6" t="s">
        <v>8319</v>
      </c>
      <c r="R943" s="6" t="s">
        <v>8321</v>
      </c>
      <c r="S943">
        <f t="shared" si="58"/>
        <v>2017</v>
      </c>
      <c r="T943">
        <f t="shared" si="59"/>
        <v>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9">
        <v>42418.634953703695</v>
      </c>
      <c r="J944" s="9">
        <v>42382.634953703695</v>
      </c>
      <c r="K944" t="b">
        <v>0</v>
      </c>
      <c r="L944">
        <v>16</v>
      </c>
      <c r="M944" t="b">
        <v>0</v>
      </c>
      <c r="N944" s="6" t="s">
        <v>8273</v>
      </c>
      <c r="O944" s="5">
        <f t="shared" si="56"/>
        <v>8.9066666666666663</v>
      </c>
      <c r="P944">
        <f t="shared" si="57"/>
        <v>41.75</v>
      </c>
      <c r="Q944" s="6" t="s">
        <v>8319</v>
      </c>
      <c r="R944" s="6" t="s">
        <v>8321</v>
      </c>
      <c r="S944">
        <f t="shared" si="58"/>
        <v>2016</v>
      </c>
      <c r="T944">
        <f t="shared" si="59"/>
        <v>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9">
        <v>42703.501215277771</v>
      </c>
      <c r="J945" s="9">
        <v>42673.459548611114</v>
      </c>
      <c r="K945" t="b">
        <v>0</v>
      </c>
      <c r="L945">
        <v>12</v>
      </c>
      <c r="M945" t="b">
        <v>0</v>
      </c>
      <c r="N945" s="6" t="s">
        <v>8273</v>
      </c>
      <c r="O945" s="5">
        <f t="shared" si="56"/>
        <v>9.6333333333333346</v>
      </c>
      <c r="P945">
        <f t="shared" si="57"/>
        <v>24.083333333333332</v>
      </c>
      <c r="Q945" s="6" t="s">
        <v>8319</v>
      </c>
      <c r="R945" s="6" t="s">
        <v>8321</v>
      </c>
      <c r="S945">
        <f t="shared" si="58"/>
        <v>2016</v>
      </c>
      <c r="T945">
        <f t="shared" si="59"/>
        <v>10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9">
        <v>42478.374999999993</v>
      </c>
      <c r="J946" s="9">
        <v>42444.375578703701</v>
      </c>
      <c r="K946" t="b">
        <v>0</v>
      </c>
      <c r="L946">
        <v>96</v>
      </c>
      <c r="M946" t="b">
        <v>0</v>
      </c>
      <c r="N946" s="6" t="s">
        <v>8273</v>
      </c>
      <c r="O946" s="5">
        <f t="shared" si="56"/>
        <v>13.325999999999999</v>
      </c>
      <c r="P946">
        <f t="shared" si="57"/>
        <v>69.40625</v>
      </c>
      <c r="Q946" s="6" t="s">
        <v>8319</v>
      </c>
      <c r="R946" s="6" t="s">
        <v>8321</v>
      </c>
      <c r="S946">
        <f t="shared" si="58"/>
        <v>2016</v>
      </c>
      <c r="T946">
        <f t="shared" si="59"/>
        <v>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9">
        <v>42784.790972222218</v>
      </c>
      <c r="J947" s="9">
        <v>42732.664652777778</v>
      </c>
      <c r="K947" t="b">
        <v>0</v>
      </c>
      <c r="L947">
        <v>16</v>
      </c>
      <c r="M947" t="b">
        <v>0</v>
      </c>
      <c r="N947" s="6" t="s">
        <v>8273</v>
      </c>
      <c r="O947" s="5">
        <f t="shared" si="56"/>
        <v>2.484</v>
      </c>
      <c r="P947">
        <f t="shared" si="57"/>
        <v>155.25</v>
      </c>
      <c r="Q947" s="6" t="s">
        <v>8319</v>
      </c>
      <c r="R947" s="6" t="s">
        <v>8321</v>
      </c>
      <c r="S947">
        <f t="shared" si="58"/>
        <v>2016</v>
      </c>
      <c r="T947">
        <f t="shared" si="59"/>
        <v>12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9">
        <v>42622.542222222219</v>
      </c>
      <c r="J948" s="9">
        <v>42592.542222222219</v>
      </c>
      <c r="K948" t="b">
        <v>0</v>
      </c>
      <c r="L948">
        <v>5</v>
      </c>
      <c r="M948" t="b">
        <v>0</v>
      </c>
      <c r="N948" s="6" t="s">
        <v>8273</v>
      </c>
      <c r="O948" s="5">
        <f t="shared" si="56"/>
        <v>1.9066666666666665</v>
      </c>
      <c r="P948">
        <f t="shared" si="57"/>
        <v>57.2</v>
      </c>
      <c r="Q948" s="6" t="s">
        <v>8319</v>
      </c>
      <c r="R948" s="6" t="s">
        <v>8321</v>
      </c>
      <c r="S948">
        <f t="shared" si="58"/>
        <v>2016</v>
      </c>
      <c r="T948">
        <f t="shared" si="59"/>
        <v>8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9">
        <v>42551.57298611111</v>
      </c>
      <c r="J949" s="9">
        <v>42491.57298611111</v>
      </c>
      <c r="K949" t="b">
        <v>0</v>
      </c>
      <c r="L949">
        <v>0</v>
      </c>
      <c r="M949" t="b">
        <v>0</v>
      </c>
      <c r="N949" s="6" t="s">
        <v>8273</v>
      </c>
      <c r="O949" s="5">
        <f t="shared" si="56"/>
        <v>0</v>
      </c>
      <c r="P949" t="e">
        <f t="shared" si="57"/>
        <v>#DIV/0!</v>
      </c>
      <c r="Q949" s="6" t="s">
        <v>8319</v>
      </c>
      <c r="R949" s="6" t="s">
        <v>8321</v>
      </c>
      <c r="S949">
        <f t="shared" si="58"/>
        <v>2016</v>
      </c>
      <c r="T949">
        <f t="shared" si="59"/>
        <v>5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9">
        <v>42441.619953703703</v>
      </c>
      <c r="J950" s="9">
        <v>42411.619953703703</v>
      </c>
      <c r="K950" t="b">
        <v>0</v>
      </c>
      <c r="L950">
        <v>8</v>
      </c>
      <c r="M950" t="b">
        <v>0</v>
      </c>
      <c r="N950" s="6" t="s">
        <v>8273</v>
      </c>
      <c r="O950" s="5">
        <f t="shared" si="56"/>
        <v>12</v>
      </c>
      <c r="P950">
        <f t="shared" si="57"/>
        <v>60</v>
      </c>
      <c r="Q950" s="6" t="s">
        <v>8319</v>
      </c>
      <c r="R950" s="6" t="s">
        <v>8321</v>
      </c>
      <c r="S950">
        <f t="shared" si="58"/>
        <v>2016</v>
      </c>
      <c r="T950">
        <f t="shared" si="59"/>
        <v>2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9">
        <v>42420.835370370369</v>
      </c>
      <c r="J951" s="9">
        <v>42360.835370370369</v>
      </c>
      <c r="K951" t="b">
        <v>0</v>
      </c>
      <c r="L951">
        <v>7</v>
      </c>
      <c r="M951" t="b">
        <v>0</v>
      </c>
      <c r="N951" s="6" t="s">
        <v>8273</v>
      </c>
      <c r="O951" s="5">
        <f t="shared" si="56"/>
        <v>1.365</v>
      </c>
      <c r="P951">
        <f t="shared" si="57"/>
        <v>39</v>
      </c>
      <c r="Q951" s="6" t="s">
        <v>8319</v>
      </c>
      <c r="R951" s="6" t="s">
        <v>8321</v>
      </c>
      <c r="S951">
        <f t="shared" si="58"/>
        <v>2015</v>
      </c>
      <c r="T951">
        <f t="shared" si="59"/>
        <v>12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9">
        <v>42386.54237268518</v>
      </c>
      <c r="J952" s="9">
        <v>42356.54237268518</v>
      </c>
      <c r="K952" t="b">
        <v>0</v>
      </c>
      <c r="L952">
        <v>24</v>
      </c>
      <c r="M952" t="b">
        <v>0</v>
      </c>
      <c r="N952" s="6" t="s">
        <v>8273</v>
      </c>
      <c r="O952" s="5">
        <f t="shared" si="56"/>
        <v>28.04</v>
      </c>
      <c r="P952">
        <f t="shared" si="57"/>
        <v>58.416666666666664</v>
      </c>
      <c r="Q952" s="6" t="s">
        <v>8319</v>
      </c>
      <c r="R952" s="6" t="s">
        <v>8321</v>
      </c>
      <c r="S952">
        <f t="shared" si="58"/>
        <v>2015</v>
      </c>
      <c r="T952">
        <f t="shared" si="59"/>
        <v>12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9">
        <v>42525.44527777777</v>
      </c>
      <c r="J953" s="9">
        <v>42480.44527777777</v>
      </c>
      <c r="K953" t="b">
        <v>0</v>
      </c>
      <c r="L953">
        <v>121</v>
      </c>
      <c r="M953" t="b">
        <v>0</v>
      </c>
      <c r="N953" s="6" t="s">
        <v>8273</v>
      </c>
      <c r="O953" s="5">
        <f t="shared" si="56"/>
        <v>38.39</v>
      </c>
      <c r="P953">
        <f t="shared" si="57"/>
        <v>158.63636363636363</v>
      </c>
      <c r="Q953" s="6" t="s">
        <v>8319</v>
      </c>
      <c r="R953" s="6" t="s">
        <v>8321</v>
      </c>
      <c r="S953">
        <f t="shared" si="58"/>
        <v>2016</v>
      </c>
      <c r="T953">
        <f t="shared" si="59"/>
        <v>4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9">
        <v>42692.446898148148</v>
      </c>
      <c r="J954" s="9">
        <v>42662.405231481483</v>
      </c>
      <c r="K954" t="b">
        <v>0</v>
      </c>
      <c r="L954">
        <v>196</v>
      </c>
      <c r="M954" t="b">
        <v>0</v>
      </c>
      <c r="N954" s="6" t="s">
        <v>8273</v>
      </c>
      <c r="O954" s="5">
        <f t="shared" si="56"/>
        <v>39.942857142857143</v>
      </c>
      <c r="P954">
        <f t="shared" si="57"/>
        <v>99.857142857142861</v>
      </c>
      <c r="Q954" s="6" t="s">
        <v>8319</v>
      </c>
      <c r="R954" s="6" t="s">
        <v>8321</v>
      </c>
      <c r="S954">
        <f t="shared" si="58"/>
        <v>2016</v>
      </c>
      <c r="T954">
        <f t="shared" si="59"/>
        <v>10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9">
        <v>42028.956006944441</v>
      </c>
      <c r="J955" s="9">
        <v>41998.956006944441</v>
      </c>
      <c r="K955" t="b">
        <v>0</v>
      </c>
      <c r="L955">
        <v>5</v>
      </c>
      <c r="M955" t="b">
        <v>0</v>
      </c>
      <c r="N955" s="6" t="s">
        <v>8273</v>
      </c>
      <c r="O955" s="5">
        <f t="shared" si="56"/>
        <v>0.84</v>
      </c>
      <c r="P955">
        <f t="shared" si="57"/>
        <v>25.2</v>
      </c>
      <c r="Q955" s="6" t="s">
        <v>8319</v>
      </c>
      <c r="R955" s="6" t="s">
        <v>8321</v>
      </c>
      <c r="S955">
        <f t="shared" si="58"/>
        <v>2014</v>
      </c>
      <c r="T955">
        <f t="shared" si="59"/>
        <v>12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9">
        <v>42236.625451388885</v>
      </c>
      <c r="J956" s="9">
        <v>42194.625451388885</v>
      </c>
      <c r="K956" t="b">
        <v>0</v>
      </c>
      <c r="L956">
        <v>73</v>
      </c>
      <c r="M956" t="b">
        <v>0</v>
      </c>
      <c r="N956" s="6" t="s">
        <v>8273</v>
      </c>
      <c r="O956" s="5">
        <f t="shared" si="56"/>
        <v>43.406666666666666</v>
      </c>
      <c r="P956">
        <f t="shared" si="57"/>
        <v>89.191780821917803</v>
      </c>
      <c r="Q956" s="6" t="s">
        <v>8319</v>
      </c>
      <c r="R956" s="6" t="s">
        <v>8321</v>
      </c>
      <c r="S956">
        <f t="shared" si="58"/>
        <v>2015</v>
      </c>
      <c r="T956">
        <f t="shared" si="59"/>
        <v>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9">
        <v>42626.086805555555</v>
      </c>
      <c r="J957" s="9">
        <v>42586.086805555555</v>
      </c>
      <c r="K957" t="b">
        <v>0</v>
      </c>
      <c r="L957">
        <v>93</v>
      </c>
      <c r="M957" t="b">
        <v>0</v>
      </c>
      <c r="N957" s="6" t="s">
        <v>8273</v>
      </c>
      <c r="O957" s="5">
        <f t="shared" si="56"/>
        <v>5.6613333333333333</v>
      </c>
      <c r="P957">
        <f t="shared" si="57"/>
        <v>182.6236559139785</v>
      </c>
      <c r="Q957" s="6" t="s">
        <v>8319</v>
      </c>
      <c r="R957" s="6" t="s">
        <v>8321</v>
      </c>
      <c r="S957">
        <f t="shared" si="58"/>
        <v>2016</v>
      </c>
      <c r="T957">
        <f t="shared" si="59"/>
        <v>8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9">
        <v>42120.663877314808</v>
      </c>
      <c r="J958" s="9">
        <v>42060.705543981479</v>
      </c>
      <c r="K958" t="b">
        <v>0</v>
      </c>
      <c r="L958">
        <v>17</v>
      </c>
      <c r="M958" t="b">
        <v>0</v>
      </c>
      <c r="N958" s="6" t="s">
        <v>8273</v>
      </c>
      <c r="O958" s="5">
        <f t="shared" si="56"/>
        <v>1.722</v>
      </c>
      <c r="P958">
        <f t="shared" si="57"/>
        <v>50.647058823529413</v>
      </c>
      <c r="Q958" s="6" t="s">
        <v>8319</v>
      </c>
      <c r="R958" s="6" t="s">
        <v>8321</v>
      </c>
      <c r="S958">
        <f t="shared" si="58"/>
        <v>2015</v>
      </c>
      <c r="T958">
        <f t="shared" si="59"/>
        <v>2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9">
        <v>42691.385798611103</v>
      </c>
      <c r="J959" s="9">
        <v>42660.344131944446</v>
      </c>
      <c r="K959" t="b">
        <v>0</v>
      </c>
      <c r="L959">
        <v>7</v>
      </c>
      <c r="M959" t="b">
        <v>0</v>
      </c>
      <c r="N959" s="6" t="s">
        <v>8273</v>
      </c>
      <c r="O959" s="5">
        <f t="shared" si="56"/>
        <v>1.9416666666666664</v>
      </c>
      <c r="P959">
        <f t="shared" si="57"/>
        <v>33.285714285714285</v>
      </c>
      <c r="Q959" s="6" t="s">
        <v>8319</v>
      </c>
      <c r="R959" s="6" t="s">
        <v>8321</v>
      </c>
      <c r="S959">
        <f t="shared" si="58"/>
        <v>2016</v>
      </c>
      <c r="T959">
        <f t="shared" si="59"/>
        <v>10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9">
        <v>42103.999305555553</v>
      </c>
      <c r="J960" s="9">
        <v>42082.594479166662</v>
      </c>
      <c r="K960" t="b">
        <v>0</v>
      </c>
      <c r="L960">
        <v>17</v>
      </c>
      <c r="M960" t="b">
        <v>0</v>
      </c>
      <c r="N960" s="6" t="s">
        <v>8273</v>
      </c>
      <c r="O960" s="5">
        <f t="shared" si="56"/>
        <v>11.328275684711327</v>
      </c>
      <c r="P960">
        <f t="shared" si="57"/>
        <v>51.823529411764703</v>
      </c>
      <c r="Q960" s="6" t="s">
        <v>8319</v>
      </c>
      <c r="R960" s="6" t="s">
        <v>8321</v>
      </c>
      <c r="S960">
        <f t="shared" si="58"/>
        <v>2015</v>
      </c>
      <c r="T960">
        <f t="shared" si="59"/>
        <v>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9">
        <v>42022.96603009259</v>
      </c>
      <c r="J961" s="9">
        <v>41992.96603009259</v>
      </c>
      <c r="K961" t="b">
        <v>0</v>
      </c>
      <c r="L961">
        <v>171</v>
      </c>
      <c r="M961" t="b">
        <v>0</v>
      </c>
      <c r="N961" s="6" t="s">
        <v>8273</v>
      </c>
      <c r="O961" s="5">
        <f t="shared" si="56"/>
        <v>38.86</v>
      </c>
      <c r="P961">
        <f t="shared" si="57"/>
        <v>113.62573099415205</v>
      </c>
      <c r="Q961" s="6" t="s">
        <v>8319</v>
      </c>
      <c r="R961" s="6" t="s">
        <v>8321</v>
      </c>
      <c r="S961">
        <f t="shared" si="58"/>
        <v>2014</v>
      </c>
      <c r="T961">
        <f t="shared" si="59"/>
        <v>12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9">
        <v>42808.376793981479</v>
      </c>
      <c r="J962" s="9">
        <v>42766.41846064815</v>
      </c>
      <c r="K962" t="b">
        <v>0</v>
      </c>
      <c r="L962">
        <v>188</v>
      </c>
      <c r="M962" t="b">
        <v>0</v>
      </c>
      <c r="N962" s="6" t="s">
        <v>8273</v>
      </c>
      <c r="O962" s="5">
        <f t="shared" ref="O962:O1025" si="60">E962/D962*100</f>
        <v>46.100628930817614</v>
      </c>
      <c r="P962">
        <f t="shared" ref="P962:P1025" si="61">E962/L962</f>
        <v>136.46276595744681</v>
      </c>
      <c r="Q962" s="6" t="s">
        <v>8319</v>
      </c>
      <c r="R962" s="6" t="s">
        <v>8321</v>
      </c>
      <c r="S962">
        <f t="shared" si="58"/>
        <v>2017</v>
      </c>
      <c r="T962">
        <f t="shared" si="59"/>
        <v>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9">
        <v>42786.583333333336</v>
      </c>
      <c r="J963" s="9">
        <v>42740.485358796293</v>
      </c>
      <c r="K963" t="b">
        <v>0</v>
      </c>
      <c r="L963">
        <v>110</v>
      </c>
      <c r="M963" t="b">
        <v>0</v>
      </c>
      <c r="N963" s="6" t="s">
        <v>8273</v>
      </c>
      <c r="O963" s="5">
        <f t="shared" si="60"/>
        <v>42.188421052631583</v>
      </c>
      <c r="P963">
        <f t="shared" si="61"/>
        <v>364.35454545454547</v>
      </c>
      <c r="Q963" s="6" t="s">
        <v>8319</v>
      </c>
      <c r="R963" s="6" t="s">
        <v>8321</v>
      </c>
      <c r="S963">
        <f t="shared" ref="S963:S1026" si="62">YEAR(J963)</f>
        <v>2017</v>
      </c>
      <c r="T963">
        <f t="shared" ref="T963:T1026" si="63">MONTH(J963)</f>
        <v>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9">
        <v>42411.504085648143</v>
      </c>
      <c r="J964" s="9">
        <v>42373.504085648143</v>
      </c>
      <c r="K964" t="b">
        <v>0</v>
      </c>
      <c r="L964">
        <v>37</v>
      </c>
      <c r="M964" t="b">
        <v>0</v>
      </c>
      <c r="N964" s="6" t="s">
        <v>8273</v>
      </c>
      <c r="O964" s="5">
        <f t="shared" si="60"/>
        <v>28.48</v>
      </c>
      <c r="P964">
        <f t="shared" si="61"/>
        <v>19.243243243243242</v>
      </c>
      <c r="Q964" s="6" t="s">
        <v>8319</v>
      </c>
      <c r="R964" s="6" t="s">
        <v>8321</v>
      </c>
      <c r="S964">
        <f t="shared" si="62"/>
        <v>2016</v>
      </c>
      <c r="T964">
        <f t="shared" si="63"/>
        <v>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9">
        <v>42660.427303240744</v>
      </c>
      <c r="J965" s="9">
        <v>42625.427303240744</v>
      </c>
      <c r="K965" t="b">
        <v>0</v>
      </c>
      <c r="L965">
        <v>9</v>
      </c>
      <c r="M965" t="b">
        <v>0</v>
      </c>
      <c r="N965" s="6" t="s">
        <v>8273</v>
      </c>
      <c r="O965" s="5">
        <f t="shared" si="60"/>
        <v>1.077142857142857</v>
      </c>
      <c r="P965">
        <f t="shared" si="61"/>
        <v>41.888888888888886</v>
      </c>
      <c r="Q965" s="6" t="s">
        <v>8319</v>
      </c>
      <c r="R965" s="6" t="s">
        <v>8321</v>
      </c>
      <c r="S965">
        <f t="shared" si="62"/>
        <v>2016</v>
      </c>
      <c r="T965">
        <f t="shared" si="63"/>
        <v>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9">
        <v>42248.420358796291</v>
      </c>
      <c r="J966" s="9">
        <v>42208.420358796291</v>
      </c>
      <c r="K966" t="b">
        <v>0</v>
      </c>
      <c r="L966">
        <v>29</v>
      </c>
      <c r="M966" t="b">
        <v>0</v>
      </c>
      <c r="N966" s="6" t="s">
        <v>8273</v>
      </c>
      <c r="O966" s="5">
        <f t="shared" si="60"/>
        <v>0.79909090909090907</v>
      </c>
      <c r="P966">
        <f t="shared" si="61"/>
        <v>30.310344827586206</v>
      </c>
      <c r="Q966" s="6" t="s">
        <v>8319</v>
      </c>
      <c r="R966" s="6" t="s">
        <v>8321</v>
      </c>
      <c r="S966">
        <f t="shared" si="62"/>
        <v>2015</v>
      </c>
      <c r="T966">
        <f t="shared" si="63"/>
        <v>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9">
        <v>42668.957638888889</v>
      </c>
      <c r="J967" s="9">
        <v>42636.808402777773</v>
      </c>
      <c r="K967" t="b">
        <v>0</v>
      </c>
      <c r="L967">
        <v>6</v>
      </c>
      <c r="M967" t="b">
        <v>0</v>
      </c>
      <c r="N967" s="6" t="s">
        <v>8273</v>
      </c>
      <c r="O967" s="5">
        <f t="shared" si="60"/>
        <v>1.1919999999999999</v>
      </c>
      <c r="P967">
        <f t="shared" si="61"/>
        <v>49.666666666666664</v>
      </c>
      <c r="Q967" s="6" t="s">
        <v>8319</v>
      </c>
      <c r="R967" s="6" t="s">
        <v>8321</v>
      </c>
      <c r="S967">
        <f t="shared" si="62"/>
        <v>2016</v>
      </c>
      <c r="T967">
        <f t="shared" si="63"/>
        <v>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9">
        <v>42649.427453703705</v>
      </c>
      <c r="J968" s="9">
        <v>42619.427453703705</v>
      </c>
      <c r="K968" t="b">
        <v>0</v>
      </c>
      <c r="L968">
        <v>30</v>
      </c>
      <c r="M968" t="b">
        <v>0</v>
      </c>
      <c r="N968" s="6" t="s">
        <v>8273</v>
      </c>
      <c r="O968" s="5">
        <f t="shared" si="60"/>
        <v>14.799999999999999</v>
      </c>
      <c r="P968">
        <f t="shared" si="61"/>
        <v>59.2</v>
      </c>
      <c r="Q968" s="6" t="s">
        <v>8319</v>
      </c>
      <c r="R968" s="6" t="s">
        <v>8321</v>
      </c>
      <c r="S968">
        <f t="shared" si="62"/>
        <v>2016</v>
      </c>
      <c r="T968">
        <f t="shared" si="63"/>
        <v>9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9">
        <v>42482.004328703704</v>
      </c>
      <c r="J969" s="9">
        <v>42422.045995370368</v>
      </c>
      <c r="K969" t="b">
        <v>0</v>
      </c>
      <c r="L969">
        <v>81</v>
      </c>
      <c r="M969" t="b">
        <v>0</v>
      </c>
      <c r="N969" s="6" t="s">
        <v>8273</v>
      </c>
      <c r="O969" s="5">
        <f t="shared" si="60"/>
        <v>17.810000000000002</v>
      </c>
      <c r="P969">
        <f t="shared" si="61"/>
        <v>43.97530864197531</v>
      </c>
      <c r="Q969" s="6" t="s">
        <v>8319</v>
      </c>
      <c r="R969" s="6" t="s">
        <v>8321</v>
      </c>
      <c r="S969">
        <f t="shared" si="62"/>
        <v>2016</v>
      </c>
      <c r="T969">
        <f t="shared" si="63"/>
        <v>2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9">
        <v>41866.639282407406</v>
      </c>
      <c r="J970" s="9">
        <v>41836.639282407406</v>
      </c>
      <c r="K970" t="b">
        <v>0</v>
      </c>
      <c r="L970">
        <v>4</v>
      </c>
      <c r="M970" t="b">
        <v>0</v>
      </c>
      <c r="N970" s="6" t="s">
        <v>8273</v>
      </c>
      <c r="O970" s="5">
        <f t="shared" si="60"/>
        <v>1.325</v>
      </c>
      <c r="P970">
        <f t="shared" si="61"/>
        <v>26.5</v>
      </c>
      <c r="Q970" s="6" t="s">
        <v>8319</v>
      </c>
      <c r="R970" s="6" t="s">
        <v>8321</v>
      </c>
      <c r="S970">
        <f t="shared" si="62"/>
        <v>2014</v>
      </c>
      <c r="T970">
        <f t="shared" si="63"/>
        <v>7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9">
        <v>42775.094988425924</v>
      </c>
      <c r="J971" s="9">
        <v>42742.094988425924</v>
      </c>
      <c r="K971" t="b">
        <v>0</v>
      </c>
      <c r="L971">
        <v>11</v>
      </c>
      <c r="M971" t="b">
        <v>0</v>
      </c>
      <c r="N971" s="6" t="s">
        <v>8273</v>
      </c>
      <c r="O971" s="5">
        <f t="shared" si="60"/>
        <v>46.666666666666664</v>
      </c>
      <c r="P971">
        <f t="shared" si="61"/>
        <v>1272.7272727272727</v>
      </c>
      <c r="Q971" s="6" t="s">
        <v>8319</v>
      </c>
      <c r="R971" s="6" t="s">
        <v>8321</v>
      </c>
      <c r="S971">
        <f t="shared" si="62"/>
        <v>2017</v>
      </c>
      <c r="T971">
        <f t="shared" si="63"/>
        <v>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9">
        <v>42757.999305555553</v>
      </c>
      <c r="J972" s="9">
        <v>42721.012187499997</v>
      </c>
      <c r="K972" t="b">
        <v>0</v>
      </c>
      <c r="L972">
        <v>14</v>
      </c>
      <c r="M972" t="b">
        <v>0</v>
      </c>
      <c r="N972" s="6" t="s">
        <v>8273</v>
      </c>
      <c r="O972" s="5">
        <f t="shared" si="60"/>
        <v>45.92</v>
      </c>
      <c r="P972">
        <f t="shared" si="61"/>
        <v>164</v>
      </c>
      <c r="Q972" s="6" t="s">
        <v>8319</v>
      </c>
      <c r="R972" s="6" t="s">
        <v>8321</v>
      </c>
      <c r="S972">
        <f t="shared" si="62"/>
        <v>2016</v>
      </c>
      <c r="T972">
        <f t="shared" si="63"/>
        <v>12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9">
        <v>42156.500694444439</v>
      </c>
      <c r="J973" s="9">
        <v>42111.500694444439</v>
      </c>
      <c r="K973" t="b">
        <v>0</v>
      </c>
      <c r="L973">
        <v>5</v>
      </c>
      <c r="M973" t="b">
        <v>0</v>
      </c>
      <c r="N973" s="6" t="s">
        <v>8273</v>
      </c>
      <c r="O973" s="5">
        <f t="shared" si="60"/>
        <v>0.22599999999999998</v>
      </c>
      <c r="P973">
        <f t="shared" si="61"/>
        <v>45.2</v>
      </c>
      <c r="Q973" s="6" t="s">
        <v>8319</v>
      </c>
      <c r="R973" s="6" t="s">
        <v>8321</v>
      </c>
      <c r="S973">
        <f t="shared" si="62"/>
        <v>2015</v>
      </c>
      <c r="T973">
        <f t="shared" si="63"/>
        <v>4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9">
        <v>41886.082638888889</v>
      </c>
      <c r="J974" s="9">
        <v>41856.657384259255</v>
      </c>
      <c r="K974" t="b">
        <v>0</v>
      </c>
      <c r="L974">
        <v>45</v>
      </c>
      <c r="M974" t="b">
        <v>0</v>
      </c>
      <c r="N974" s="6" t="s">
        <v>8273</v>
      </c>
      <c r="O974" s="5">
        <f t="shared" si="60"/>
        <v>34.625</v>
      </c>
      <c r="P974">
        <f t="shared" si="61"/>
        <v>153.88888888888889</v>
      </c>
      <c r="Q974" s="6" t="s">
        <v>8319</v>
      </c>
      <c r="R974" s="6" t="s">
        <v>8321</v>
      </c>
      <c r="S974">
        <f t="shared" si="62"/>
        <v>2014</v>
      </c>
      <c r="T974">
        <f t="shared" si="63"/>
        <v>8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9">
        <v>42316.848298611112</v>
      </c>
      <c r="J975" s="9">
        <v>42256.806631944441</v>
      </c>
      <c r="K975" t="b">
        <v>0</v>
      </c>
      <c r="L975">
        <v>8</v>
      </c>
      <c r="M975" t="b">
        <v>0</v>
      </c>
      <c r="N975" s="6" t="s">
        <v>8273</v>
      </c>
      <c r="O975" s="5">
        <f t="shared" si="60"/>
        <v>2.0549999999999997</v>
      </c>
      <c r="P975">
        <f t="shared" si="61"/>
        <v>51.375</v>
      </c>
      <c r="Q975" s="6" t="s">
        <v>8319</v>
      </c>
      <c r="R975" s="6" t="s">
        <v>8321</v>
      </c>
      <c r="S975">
        <f t="shared" si="62"/>
        <v>2015</v>
      </c>
      <c r="T975">
        <f t="shared" si="63"/>
        <v>9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9">
        <v>42454.499490740738</v>
      </c>
      <c r="J976" s="9">
        <v>42424.541157407402</v>
      </c>
      <c r="K976" t="b">
        <v>0</v>
      </c>
      <c r="L976">
        <v>3</v>
      </c>
      <c r="M976" t="b">
        <v>0</v>
      </c>
      <c r="N976" s="6" t="s">
        <v>8273</v>
      </c>
      <c r="O976" s="5">
        <f t="shared" si="60"/>
        <v>0.55999999999999994</v>
      </c>
      <c r="P976">
        <f t="shared" si="61"/>
        <v>93.333333333333329</v>
      </c>
      <c r="Q976" s="6" t="s">
        <v>8319</v>
      </c>
      <c r="R976" s="6" t="s">
        <v>8321</v>
      </c>
      <c r="S976">
        <f t="shared" si="62"/>
        <v>2016</v>
      </c>
      <c r="T976">
        <f t="shared" si="63"/>
        <v>2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9">
        <v>42549.488252314812</v>
      </c>
      <c r="J977" s="9">
        <v>42489.488252314812</v>
      </c>
      <c r="K977" t="b">
        <v>0</v>
      </c>
      <c r="L977">
        <v>24</v>
      </c>
      <c r="M977" t="b">
        <v>0</v>
      </c>
      <c r="N977" s="6" t="s">
        <v>8273</v>
      </c>
      <c r="O977" s="5">
        <f t="shared" si="60"/>
        <v>2.6069999999999998</v>
      </c>
      <c r="P977">
        <f t="shared" si="61"/>
        <v>108.625</v>
      </c>
      <c r="Q977" s="6" t="s">
        <v>8319</v>
      </c>
      <c r="R977" s="6" t="s">
        <v>8321</v>
      </c>
      <c r="S977">
        <f t="shared" si="62"/>
        <v>2016</v>
      </c>
      <c r="T977">
        <f t="shared" si="63"/>
        <v>4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9">
        <v>42229.850659722222</v>
      </c>
      <c r="J978" s="9">
        <v>42184.850659722222</v>
      </c>
      <c r="K978" t="b">
        <v>0</v>
      </c>
      <c r="L978">
        <v>18</v>
      </c>
      <c r="M978" t="b">
        <v>0</v>
      </c>
      <c r="N978" s="6" t="s">
        <v>8273</v>
      </c>
      <c r="O978" s="5">
        <f t="shared" si="60"/>
        <v>1.9259999999999999</v>
      </c>
      <c r="P978">
        <f t="shared" si="61"/>
        <v>160.5</v>
      </c>
      <c r="Q978" s="6" t="s">
        <v>8319</v>
      </c>
      <c r="R978" s="6" t="s">
        <v>8321</v>
      </c>
      <c r="S978">
        <f t="shared" si="62"/>
        <v>2015</v>
      </c>
      <c r="T978">
        <f t="shared" si="63"/>
        <v>6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9">
        <v>42421.733761574076</v>
      </c>
      <c r="J979" s="9">
        <v>42391.733761574076</v>
      </c>
      <c r="K979" t="b">
        <v>0</v>
      </c>
      <c r="L979">
        <v>12</v>
      </c>
      <c r="M979" t="b">
        <v>0</v>
      </c>
      <c r="N979" s="6" t="s">
        <v>8273</v>
      </c>
      <c r="O979" s="5">
        <f t="shared" si="60"/>
        <v>33.666666666666664</v>
      </c>
      <c r="P979">
        <f t="shared" si="61"/>
        <v>75.75</v>
      </c>
      <c r="Q979" s="6" t="s">
        <v>8319</v>
      </c>
      <c r="R979" s="6" t="s">
        <v>8321</v>
      </c>
      <c r="S979">
        <f t="shared" si="62"/>
        <v>2016</v>
      </c>
      <c r="T979">
        <f t="shared" si="63"/>
        <v>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9">
        <v>42425.100706018515</v>
      </c>
      <c r="J980" s="9">
        <v>42395.100706018515</v>
      </c>
      <c r="K980" t="b">
        <v>0</v>
      </c>
      <c r="L980">
        <v>123</v>
      </c>
      <c r="M980" t="b">
        <v>0</v>
      </c>
      <c r="N980" s="6" t="s">
        <v>8273</v>
      </c>
      <c r="O980" s="5">
        <f t="shared" si="60"/>
        <v>56.263267182990241</v>
      </c>
      <c r="P980">
        <f t="shared" si="61"/>
        <v>790.83739837398377</v>
      </c>
      <c r="Q980" s="6" t="s">
        <v>8319</v>
      </c>
      <c r="R980" s="6" t="s">
        <v>8321</v>
      </c>
      <c r="S980">
        <f t="shared" si="62"/>
        <v>2016</v>
      </c>
      <c r="T980">
        <f t="shared" si="63"/>
        <v>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9">
        <v>42541.582638888889</v>
      </c>
      <c r="J981" s="9">
        <v>42506.208657407398</v>
      </c>
      <c r="K981" t="b">
        <v>0</v>
      </c>
      <c r="L981">
        <v>96</v>
      </c>
      <c r="M981" t="b">
        <v>0</v>
      </c>
      <c r="N981" s="6" t="s">
        <v>8273</v>
      </c>
      <c r="O981" s="5">
        <f t="shared" si="60"/>
        <v>82.817599999999999</v>
      </c>
      <c r="P981">
        <f t="shared" si="61"/>
        <v>301.93916666666667</v>
      </c>
      <c r="Q981" s="6" t="s">
        <v>8319</v>
      </c>
      <c r="R981" s="6" t="s">
        <v>8321</v>
      </c>
      <c r="S981">
        <f t="shared" si="62"/>
        <v>2016</v>
      </c>
      <c r="T981">
        <f t="shared" si="63"/>
        <v>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9">
        <v>41973.737523148149</v>
      </c>
      <c r="J982" s="9">
        <v>41928.695856481478</v>
      </c>
      <c r="K982" t="b">
        <v>0</v>
      </c>
      <c r="L982">
        <v>31</v>
      </c>
      <c r="M982" t="b">
        <v>0</v>
      </c>
      <c r="N982" s="6" t="s">
        <v>8273</v>
      </c>
      <c r="O982" s="5">
        <f t="shared" si="60"/>
        <v>14.860000000000001</v>
      </c>
      <c r="P982">
        <f t="shared" si="61"/>
        <v>47.935483870967744</v>
      </c>
      <c r="Q982" s="6" t="s">
        <v>8319</v>
      </c>
      <c r="R982" s="6" t="s">
        <v>8321</v>
      </c>
      <c r="S982">
        <f t="shared" si="62"/>
        <v>2014</v>
      </c>
      <c r="T982">
        <f t="shared" si="63"/>
        <v>10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9">
        <v>41860.738680555551</v>
      </c>
      <c r="J983" s="9">
        <v>41830.738680555551</v>
      </c>
      <c r="K983" t="b">
        <v>0</v>
      </c>
      <c r="L983">
        <v>4</v>
      </c>
      <c r="M983" t="b">
        <v>0</v>
      </c>
      <c r="N983" s="6" t="s">
        <v>8273</v>
      </c>
      <c r="O983" s="5">
        <f t="shared" si="60"/>
        <v>1.2375123751237513E-2</v>
      </c>
      <c r="P983">
        <f t="shared" si="61"/>
        <v>2.75</v>
      </c>
      <c r="Q983" s="6" t="s">
        <v>8319</v>
      </c>
      <c r="R983" s="6" t="s">
        <v>8321</v>
      </c>
      <c r="S983">
        <f t="shared" si="62"/>
        <v>2014</v>
      </c>
      <c r="T983">
        <f t="shared" si="63"/>
        <v>7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9">
        <v>42645.544976851852</v>
      </c>
      <c r="J984" s="9">
        <v>42615.544976851852</v>
      </c>
      <c r="K984" t="b">
        <v>0</v>
      </c>
      <c r="L984">
        <v>3</v>
      </c>
      <c r="M984" t="b">
        <v>0</v>
      </c>
      <c r="N984" s="6" t="s">
        <v>8273</v>
      </c>
      <c r="O984" s="5">
        <f t="shared" si="60"/>
        <v>1.7142857142857144E-2</v>
      </c>
      <c r="P984">
        <f t="shared" si="61"/>
        <v>1</v>
      </c>
      <c r="Q984" s="6" t="s">
        <v>8319</v>
      </c>
      <c r="R984" s="6" t="s">
        <v>8321</v>
      </c>
      <c r="S984">
        <f t="shared" si="62"/>
        <v>2016</v>
      </c>
      <c r="T984">
        <f t="shared" si="63"/>
        <v>9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9">
        <v>42605.662499999999</v>
      </c>
      <c r="J985" s="9">
        <v>42574.459317129629</v>
      </c>
      <c r="K985" t="b">
        <v>0</v>
      </c>
      <c r="L985">
        <v>179</v>
      </c>
      <c r="M985" t="b">
        <v>0</v>
      </c>
      <c r="N985" s="6" t="s">
        <v>8273</v>
      </c>
      <c r="O985" s="5">
        <f t="shared" si="60"/>
        <v>29.506136117214709</v>
      </c>
      <c r="P985">
        <f t="shared" si="61"/>
        <v>171.79329608938548</v>
      </c>
      <c r="Q985" s="6" t="s">
        <v>8319</v>
      </c>
      <c r="R985" s="6" t="s">
        <v>8321</v>
      </c>
      <c r="S985">
        <f t="shared" si="62"/>
        <v>2016</v>
      </c>
      <c r="T985">
        <f t="shared" si="63"/>
        <v>7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9">
        <v>42090.865833333337</v>
      </c>
      <c r="J986" s="9">
        <v>42060.907499999994</v>
      </c>
      <c r="K986" t="b">
        <v>0</v>
      </c>
      <c r="L986">
        <v>3</v>
      </c>
      <c r="M986" t="b">
        <v>0</v>
      </c>
      <c r="N986" s="6" t="s">
        <v>8273</v>
      </c>
      <c r="O986" s="5">
        <f t="shared" si="60"/>
        <v>1.06</v>
      </c>
      <c r="P986">
        <f t="shared" si="61"/>
        <v>35.333333333333336</v>
      </c>
      <c r="Q986" s="6" t="s">
        <v>8319</v>
      </c>
      <c r="R986" s="6" t="s">
        <v>8321</v>
      </c>
      <c r="S986">
        <f t="shared" si="62"/>
        <v>2015</v>
      </c>
      <c r="T986">
        <f t="shared" si="63"/>
        <v>2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9">
        <v>42369.749999999993</v>
      </c>
      <c r="J987" s="9">
        <v>42339.759375000001</v>
      </c>
      <c r="K987" t="b">
        <v>0</v>
      </c>
      <c r="L987">
        <v>23</v>
      </c>
      <c r="M987" t="b">
        <v>0</v>
      </c>
      <c r="N987" s="6" t="s">
        <v>8273</v>
      </c>
      <c r="O987" s="5">
        <f t="shared" si="60"/>
        <v>6.293333333333333</v>
      </c>
      <c r="P987">
        <f t="shared" si="61"/>
        <v>82.086956521739125</v>
      </c>
      <c r="Q987" s="6" t="s">
        <v>8319</v>
      </c>
      <c r="R987" s="6" t="s">
        <v>8321</v>
      </c>
      <c r="S987">
        <f t="shared" si="62"/>
        <v>2015</v>
      </c>
      <c r="T987">
        <f t="shared" si="63"/>
        <v>12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9">
        <v>42378.791666666664</v>
      </c>
      <c r="J988" s="9">
        <v>42324.559027777774</v>
      </c>
      <c r="K988" t="b">
        <v>0</v>
      </c>
      <c r="L988">
        <v>23</v>
      </c>
      <c r="M988" t="b">
        <v>0</v>
      </c>
      <c r="N988" s="6" t="s">
        <v>8273</v>
      </c>
      <c r="O988" s="5">
        <f t="shared" si="60"/>
        <v>12.75</v>
      </c>
      <c r="P988">
        <f t="shared" si="61"/>
        <v>110.8695652173913</v>
      </c>
      <c r="Q988" s="6" t="s">
        <v>8319</v>
      </c>
      <c r="R988" s="6" t="s">
        <v>8321</v>
      </c>
      <c r="S988">
        <f t="shared" si="62"/>
        <v>2015</v>
      </c>
      <c r="T988">
        <f t="shared" si="63"/>
        <v>11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9">
        <v>41813.086226851847</v>
      </c>
      <c r="J989" s="9">
        <v>41773.086226851847</v>
      </c>
      <c r="K989" t="b">
        <v>0</v>
      </c>
      <c r="L989">
        <v>41</v>
      </c>
      <c r="M989" t="b">
        <v>0</v>
      </c>
      <c r="N989" s="6" t="s">
        <v>8273</v>
      </c>
      <c r="O989" s="5">
        <f t="shared" si="60"/>
        <v>13.22</v>
      </c>
      <c r="P989">
        <f t="shared" si="61"/>
        <v>161.21951219512195</v>
      </c>
      <c r="Q989" s="6" t="s">
        <v>8319</v>
      </c>
      <c r="R989" s="6" t="s">
        <v>8321</v>
      </c>
      <c r="S989">
        <f t="shared" si="62"/>
        <v>2014</v>
      </c>
      <c r="T989">
        <f t="shared" si="63"/>
        <v>5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9">
        <v>42644.148437499993</v>
      </c>
      <c r="J990" s="9">
        <v>42614.148437499993</v>
      </c>
      <c r="K990" t="b">
        <v>0</v>
      </c>
      <c r="L990">
        <v>0</v>
      </c>
      <c r="M990" t="b">
        <v>0</v>
      </c>
      <c r="N990" s="6" t="s">
        <v>8273</v>
      </c>
      <c r="O990" s="5">
        <f t="shared" si="60"/>
        <v>0</v>
      </c>
      <c r="P990" t="e">
        <f t="shared" si="61"/>
        <v>#DIV/0!</v>
      </c>
      <c r="Q990" s="6" t="s">
        <v>8319</v>
      </c>
      <c r="R990" s="6" t="s">
        <v>8321</v>
      </c>
      <c r="S990">
        <f t="shared" si="62"/>
        <v>2016</v>
      </c>
      <c r="T990">
        <f t="shared" si="63"/>
        <v>9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9">
        <v>42641.725636574069</v>
      </c>
      <c r="J991" s="9">
        <v>42611.725636574069</v>
      </c>
      <c r="K991" t="b">
        <v>0</v>
      </c>
      <c r="L991">
        <v>32</v>
      </c>
      <c r="M991" t="b">
        <v>0</v>
      </c>
      <c r="N991" s="6" t="s">
        <v>8273</v>
      </c>
      <c r="O991" s="5">
        <f t="shared" si="60"/>
        <v>16.77</v>
      </c>
      <c r="P991">
        <f t="shared" si="61"/>
        <v>52.40625</v>
      </c>
      <c r="Q991" s="6" t="s">
        <v>8319</v>
      </c>
      <c r="R991" s="6" t="s">
        <v>8321</v>
      </c>
      <c r="S991">
        <f t="shared" si="62"/>
        <v>2016</v>
      </c>
      <c r="T991">
        <f t="shared" si="63"/>
        <v>8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9">
        <v>41885.575972222221</v>
      </c>
      <c r="J992" s="9">
        <v>41855.575972222221</v>
      </c>
      <c r="K992" t="b">
        <v>0</v>
      </c>
      <c r="L992">
        <v>2</v>
      </c>
      <c r="M992" t="b">
        <v>0</v>
      </c>
      <c r="N992" s="6" t="s">
        <v>8273</v>
      </c>
      <c r="O992" s="5">
        <f t="shared" si="60"/>
        <v>0.104</v>
      </c>
      <c r="P992">
        <f t="shared" si="61"/>
        <v>13</v>
      </c>
      <c r="Q992" s="6" t="s">
        <v>8319</v>
      </c>
      <c r="R992" s="6" t="s">
        <v>8321</v>
      </c>
      <c r="S992">
        <f t="shared" si="62"/>
        <v>2014</v>
      </c>
      <c r="T992">
        <f t="shared" si="63"/>
        <v>8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9">
        <v>42563.57708333333</v>
      </c>
      <c r="J993" s="9">
        <v>42538.548472222225</v>
      </c>
      <c r="K993" t="b">
        <v>0</v>
      </c>
      <c r="L993">
        <v>7</v>
      </c>
      <c r="M993" t="b">
        <v>0</v>
      </c>
      <c r="N993" s="6" t="s">
        <v>8273</v>
      </c>
      <c r="O993" s="5">
        <f t="shared" si="60"/>
        <v>4.24</v>
      </c>
      <c r="P993">
        <f t="shared" si="61"/>
        <v>30.285714285714285</v>
      </c>
      <c r="Q993" s="6" t="s">
        <v>8319</v>
      </c>
      <c r="R993" s="6" t="s">
        <v>8321</v>
      </c>
      <c r="S993">
        <f t="shared" si="62"/>
        <v>2016</v>
      </c>
      <c r="T993">
        <f t="shared" si="63"/>
        <v>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9">
        <v>42497.674988425926</v>
      </c>
      <c r="J994" s="9">
        <v>42437.71665509259</v>
      </c>
      <c r="K994" t="b">
        <v>0</v>
      </c>
      <c r="L994">
        <v>4</v>
      </c>
      <c r="M994" t="b">
        <v>0</v>
      </c>
      <c r="N994" s="6" t="s">
        <v>8273</v>
      </c>
      <c r="O994" s="5">
        <f t="shared" si="60"/>
        <v>0.46699999999999997</v>
      </c>
      <c r="P994">
        <f t="shared" si="61"/>
        <v>116.75</v>
      </c>
      <c r="Q994" s="6" t="s">
        <v>8319</v>
      </c>
      <c r="R994" s="6" t="s">
        <v>8321</v>
      </c>
      <c r="S994">
        <f t="shared" si="62"/>
        <v>2016</v>
      </c>
      <c r="T994">
        <f t="shared" si="63"/>
        <v>3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9">
        <v>42685.999999999993</v>
      </c>
      <c r="J995" s="9">
        <v>42652.756574074076</v>
      </c>
      <c r="K995" t="b">
        <v>0</v>
      </c>
      <c r="L995">
        <v>196</v>
      </c>
      <c r="M995" t="b">
        <v>0</v>
      </c>
      <c r="N995" s="6" t="s">
        <v>8273</v>
      </c>
      <c r="O995" s="5">
        <f t="shared" si="60"/>
        <v>25.087142857142858</v>
      </c>
      <c r="P995">
        <f t="shared" si="61"/>
        <v>89.59693877551021</v>
      </c>
      <c r="Q995" s="6" t="s">
        <v>8319</v>
      </c>
      <c r="R995" s="6" t="s">
        <v>8321</v>
      </c>
      <c r="S995">
        <f t="shared" si="62"/>
        <v>2016</v>
      </c>
      <c r="T995">
        <f t="shared" si="63"/>
        <v>10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9">
        <v>41973.749305555553</v>
      </c>
      <c r="J996" s="9">
        <v>41921.054745370369</v>
      </c>
      <c r="K996" t="b">
        <v>0</v>
      </c>
      <c r="L996">
        <v>11</v>
      </c>
      <c r="M996" t="b">
        <v>0</v>
      </c>
      <c r="N996" s="6" t="s">
        <v>8273</v>
      </c>
      <c r="O996" s="5">
        <f t="shared" si="60"/>
        <v>2.3345000000000002</v>
      </c>
      <c r="P996">
        <f t="shared" si="61"/>
        <v>424.45454545454544</v>
      </c>
      <c r="Q996" s="6" t="s">
        <v>8319</v>
      </c>
      <c r="R996" s="6" t="s">
        <v>8321</v>
      </c>
      <c r="S996">
        <f t="shared" si="62"/>
        <v>2014</v>
      </c>
      <c r="T996">
        <f t="shared" si="63"/>
        <v>10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9">
        <v>41972.458333333336</v>
      </c>
      <c r="J997" s="9">
        <v>41947.732407407406</v>
      </c>
      <c r="K997" t="b">
        <v>0</v>
      </c>
      <c r="L997">
        <v>9</v>
      </c>
      <c r="M997" t="b">
        <v>0</v>
      </c>
      <c r="N997" s="6" t="s">
        <v>8273</v>
      </c>
      <c r="O997" s="5">
        <f t="shared" si="60"/>
        <v>7.26</v>
      </c>
      <c r="P997">
        <f t="shared" si="61"/>
        <v>80.666666666666671</v>
      </c>
      <c r="Q997" s="6" t="s">
        <v>8319</v>
      </c>
      <c r="R997" s="6" t="s">
        <v>8321</v>
      </c>
      <c r="S997">
        <f t="shared" si="62"/>
        <v>2014</v>
      </c>
      <c r="T997">
        <f t="shared" si="63"/>
        <v>11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9">
        <v>41847.435416666667</v>
      </c>
      <c r="J998" s="9">
        <v>41817.658101851848</v>
      </c>
      <c r="K998" t="b">
        <v>0</v>
      </c>
      <c r="L998">
        <v>5</v>
      </c>
      <c r="M998" t="b">
        <v>0</v>
      </c>
      <c r="N998" s="6" t="s">
        <v>8273</v>
      </c>
      <c r="O998" s="5">
        <f t="shared" si="60"/>
        <v>1.625</v>
      </c>
      <c r="P998">
        <f t="shared" si="61"/>
        <v>13</v>
      </c>
      <c r="Q998" s="6" t="s">
        <v>8319</v>
      </c>
      <c r="R998" s="6" t="s">
        <v>8321</v>
      </c>
      <c r="S998">
        <f t="shared" si="62"/>
        <v>2014</v>
      </c>
      <c r="T998">
        <f t="shared" si="63"/>
        <v>6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9">
        <v>41970.936307870368</v>
      </c>
      <c r="J999" s="9">
        <v>41940.894641203704</v>
      </c>
      <c r="K999" t="b">
        <v>0</v>
      </c>
      <c r="L999">
        <v>8</v>
      </c>
      <c r="M999" t="b">
        <v>0</v>
      </c>
      <c r="N999" s="6" t="s">
        <v>8273</v>
      </c>
      <c r="O999" s="5">
        <f t="shared" si="60"/>
        <v>1.3</v>
      </c>
      <c r="P999">
        <f t="shared" si="61"/>
        <v>8.125</v>
      </c>
      <c r="Q999" s="6" t="s">
        <v>8319</v>
      </c>
      <c r="R999" s="6" t="s">
        <v>8321</v>
      </c>
      <c r="S999">
        <f t="shared" si="62"/>
        <v>2014</v>
      </c>
      <c r="T999">
        <f t="shared" si="63"/>
        <v>10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9">
        <v>42327.002326388887</v>
      </c>
      <c r="J1000" s="9">
        <v>42281.960659722223</v>
      </c>
      <c r="K1000" t="b">
        <v>0</v>
      </c>
      <c r="L1000">
        <v>229</v>
      </c>
      <c r="M1000" t="b">
        <v>0</v>
      </c>
      <c r="N1000" s="6" t="s">
        <v>8273</v>
      </c>
      <c r="O1000" s="5">
        <f t="shared" si="60"/>
        <v>58.558333333333337</v>
      </c>
      <c r="P1000">
        <f t="shared" si="61"/>
        <v>153.42794759825327</v>
      </c>
      <c r="Q1000" s="6" t="s">
        <v>8319</v>
      </c>
      <c r="R1000" s="6" t="s">
        <v>8321</v>
      </c>
      <c r="S1000">
        <f t="shared" si="62"/>
        <v>2015</v>
      </c>
      <c r="T1000">
        <f t="shared" si="63"/>
        <v>10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9">
        <v>41956.126388888886</v>
      </c>
      <c r="J1001" s="9">
        <v>41926.091319444444</v>
      </c>
      <c r="K1001" t="b">
        <v>0</v>
      </c>
      <c r="L1001">
        <v>40</v>
      </c>
      <c r="M1001" t="b">
        <v>0</v>
      </c>
      <c r="N1001" s="6" t="s">
        <v>8273</v>
      </c>
      <c r="O1001" s="5">
        <f t="shared" si="60"/>
        <v>7.7886666666666677</v>
      </c>
      <c r="P1001">
        <f t="shared" si="61"/>
        <v>292.07499999999999</v>
      </c>
      <c r="Q1001" s="6" t="s">
        <v>8319</v>
      </c>
      <c r="R1001" s="6" t="s">
        <v>8321</v>
      </c>
      <c r="S1001">
        <f t="shared" si="62"/>
        <v>2014</v>
      </c>
      <c r="T1001">
        <f t="shared" si="63"/>
        <v>10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9">
        <v>42808.80972222222</v>
      </c>
      <c r="J1002" s="9">
        <v>42748.851388888892</v>
      </c>
      <c r="K1002" t="b">
        <v>0</v>
      </c>
      <c r="L1002">
        <v>6</v>
      </c>
      <c r="M1002" t="b">
        <v>0</v>
      </c>
      <c r="N1002" s="6" t="s">
        <v>8273</v>
      </c>
      <c r="O1002" s="5">
        <f t="shared" si="60"/>
        <v>2.2157147647256061</v>
      </c>
      <c r="P1002">
        <f t="shared" si="61"/>
        <v>3304</v>
      </c>
      <c r="Q1002" s="6" t="s">
        <v>8319</v>
      </c>
      <c r="R1002" s="6" t="s">
        <v>8321</v>
      </c>
      <c r="S1002">
        <f t="shared" si="62"/>
        <v>2017</v>
      </c>
      <c r="T1002">
        <f t="shared" si="63"/>
        <v>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9">
        <v>42765.511724537035</v>
      </c>
      <c r="J1003" s="9">
        <v>42720.511724537035</v>
      </c>
      <c r="K1003" t="b">
        <v>0</v>
      </c>
      <c r="L1003">
        <v>4</v>
      </c>
      <c r="M1003" t="b">
        <v>0</v>
      </c>
      <c r="N1003" s="6" t="s">
        <v>8273</v>
      </c>
      <c r="O1003" s="5">
        <f t="shared" si="60"/>
        <v>104</v>
      </c>
      <c r="P1003">
        <f t="shared" si="61"/>
        <v>1300</v>
      </c>
      <c r="Q1003" s="6" t="s">
        <v>8319</v>
      </c>
      <c r="R1003" s="6" t="s">
        <v>8321</v>
      </c>
      <c r="S1003">
        <f t="shared" si="62"/>
        <v>2016</v>
      </c>
      <c r="T1003">
        <f t="shared" si="63"/>
        <v>12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9">
        <v>42355.040972222218</v>
      </c>
      <c r="J1004" s="9">
        <v>42325.475856481477</v>
      </c>
      <c r="K1004" t="b">
        <v>0</v>
      </c>
      <c r="L1004">
        <v>22</v>
      </c>
      <c r="M1004" t="b">
        <v>0</v>
      </c>
      <c r="N1004" s="6" t="s">
        <v>8273</v>
      </c>
      <c r="O1004" s="5">
        <f t="shared" si="60"/>
        <v>29.6029602960296</v>
      </c>
      <c r="P1004">
        <f t="shared" si="61"/>
        <v>134.54545454545453</v>
      </c>
      <c r="Q1004" s="6" t="s">
        <v>8319</v>
      </c>
      <c r="R1004" s="6" t="s">
        <v>8321</v>
      </c>
      <c r="S1004">
        <f t="shared" si="62"/>
        <v>2015</v>
      </c>
      <c r="T1004">
        <f t="shared" si="63"/>
        <v>11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9">
        <v>42810.459039351852</v>
      </c>
      <c r="J1005" s="9">
        <v>42780.500706018516</v>
      </c>
      <c r="K1005" t="b">
        <v>0</v>
      </c>
      <c r="L1005">
        <v>15</v>
      </c>
      <c r="M1005" t="b">
        <v>0</v>
      </c>
      <c r="N1005" s="6" t="s">
        <v>8273</v>
      </c>
      <c r="O1005" s="5">
        <f t="shared" si="60"/>
        <v>16.055</v>
      </c>
      <c r="P1005">
        <f t="shared" si="61"/>
        <v>214.06666666666666</v>
      </c>
      <c r="Q1005" s="6" t="s">
        <v>8319</v>
      </c>
      <c r="R1005" s="6" t="s">
        <v>8321</v>
      </c>
      <c r="S1005">
        <f t="shared" si="62"/>
        <v>2017</v>
      </c>
      <c r="T1005">
        <f t="shared" si="63"/>
        <v>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9">
        <v>42418.5003125</v>
      </c>
      <c r="J1006" s="9">
        <v>42388.5003125</v>
      </c>
      <c r="K1006" t="b">
        <v>0</v>
      </c>
      <c r="L1006">
        <v>95</v>
      </c>
      <c r="M1006" t="b">
        <v>0</v>
      </c>
      <c r="N1006" s="6" t="s">
        <v>8273</v>
      </c>
      <c r="O1006" s="5">
        <f t="shared" si="60"/>
        <v>82.207999999999998</v>
      </c>
      <c r="P1006">
        <f t="shared" si="61"/>
        <v>216.33684210526314</v>
      </c>
      <c r="Q1006" s="6" t="s">
        <v>8319</v>
      </c>
      <c r="R1006" s="6" t="s">
        <v>8321</v>
      </c>
      <c r="S1006">
        <f t="shared" si="62"/>
        <v>2016</v>
      </c>
      <c r="T1006">
        <f t="shared" si="63"/>
        <v>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9">
        <v>42307.416469907403</v>
      </c>
      <c r="J1007" s="9">
        <v>42276.416469907403</v>
      </c>
      <c r="K1007" t="b">
        <v>0</v>
      </c>
      <c r="L1007">
        <v>161</v>
      </c>
      <c r="M1007" t="b">
        <v>0</v>
      </c>
      <c r="N1007" s="6" t="s">
        <v>8273</v>
      </c>
      <c r="O1007" s="5">
        <f t="shared" si="60"/>
        <v>75.051000000000002</v>
      </c>
      <c r="P1007">
        <f t="shared" si="61"/>
        <v>932.31055900621118</v>
      </c>
      <c r="Q1007" s="6" t="s">
        <v>8319</v>
      </c>
      <c r="R1007" s="6" t="s">
        <v>8321</v>
      </c>
      <c r="S1007">
        <f t="shared" si="62"/>
        <v>2015</v>
      </c>
      <c r="T1007">
        <f t="shared" si="63"/>
        <v>9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9">
        <v>41985.09097222222</v>
      </c>
      <c r="J1008" s="9">
        <v>41976.83185185185</v>
      </c>
      <c r="K1008" t="b">
        <v>0</v>
      </c>
      <c r="L1008">
        <v>8</v>
      </c>
      <c r="M1008" t="b">
        <v>0</v>
      </c>
      <c r="N1008" s="6" t="s">
        <v>8273</v>
      </c>
      <c r="O1008" s="5">
        <f t="shared" si="60"/>
        <v>5.8500000000000005</v>
      </c>
      <c r="P1008">
        <f t="shared" si="61"/>
        <v>29.25</v>
      </c>
      <c r="Q1008" s="6" t="s">
        <v>8319</v>
      </c>
      <c r="R1008" s="6" t="s">
        <v>8321</v>
      </c>
      <c r="S1008">
        <f t="shared" si="62"/>
        <v>2014</v>
      </c>
      <c r="T1008">
        <f t="shared" si="63"/>
        <v>12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9">
        <v>42718.416932870365</v>
      </c>
      <c r="J1009" s="9">
        <v>42676.3752662037</v>
      </c>
      <c r="K1009" t="b">
        <v>0</v>
      </c>
      <c r="L1009">
        <v>76</v>
      </c>
      <c r="M1009" t="b">
        <v>0</v>
      </c>
      <c r="N1009" s="6" t="s">
        <v>8273</v>
      </c>
      <c r="O1009" s="5">
        <f t="shared" si="60"/>
        <v>44.32</v>
      </c>
      <c r="P1009">
        <f t="shared" si="61"/>
        <v>174.94736842105263</v>
      </c>
      <c r="Q1009" s="6" t="s">
        <v>8319</v>
      </c>
      <c r="R1009" s="6" t="s">
        <v>8321</v>
      </c>
      <c r="S1009">
        <f t="shared" si="62"/>
        <v>2016</v>
      </c>
      <c r="T1009">
        <f t="shared" si="63"/>
        <v>11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9">
        <v>42732.600868055553</v>
      </c>
      <c r="J1010" s="9">
        <v>42702.600868055553</v>
      </c>
      <c r="K1010" t="b">
        <v>0</v>
      </c>
      <c r="L1010">
        <v>1</v>
      </c>
      <c r="M1010" t="b">
        <v>0</v>
      </c>
      <c r="N1010" s="6" t="s">
        <v>8273</v>
      </c>
      <c r="O1010" s="5">
        <f t="shared" si="60"/>
        <v>0.26737967914438499</v>
      </c>
      <c r="P1010">
        <f t="shared" si="61"/>
        <v>250</v>
      </c>
      <c r="Q1010" s="6" t="s">
        <v>8319</v>
      </c>
      <c r="R1010" s="6" t="s">
        <v>8321</v>
      </c>
      <c r="S1010">
        <f t="shared" si="62"/>
        <v>2016</v>
      </c>
      <c r="T1010">
        <f t="shared" si="63"/>
        <v>11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9">
        <v>42540.396365740737</v>
      </c>
      <c r="J1011" s="9">
        <v>42510.396365740737</v>
      </c>
      <c r="K1011" t="b">
        <v>0</v>
      </c>
      <c r="L1011">
        <v>101</v>
      </c>
      <c r="M1011" t="b">
        <v>0</v>
      </c>
      <c r="N1011" s="6" t="s">
        <v>8273</v>
      </c>
      <c r="O1011" s="5">
        <f t="shared" si="60"/>
        <v>13.13</v>
      </c>
      <c r="P1011">
        <f t="shared" si="61"/>
        <v>65</v>
      </c>
      <c r="Q1011" s="6" t="s">
        <v>8319</v>
      </c>
      <c r="R1011" s="6" t="s">
        <v>8321</v>
      </c>
      <c r="S1011">
        <f t="shared" si="62"/>
        <v>2016</v>
      </c>
      <c r="T1011">
        <f t="shared" si="63"/>
        <v>5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9">
        <v>42617.915972222218</v>
      </c>
      <c r="J1012" s="9">
        <v>42561.621087962958</v>
      </c>
      <c r="K1012" t="b">
        <v>0</v>
      </c>
      <c r="L1012">
        <v>4</v>
      </c>
      <c r="M1012" t="b">
        <v>0</v>
      </c>
      <c r="N1012" s="6" t="s">
        <v>8273</v>
      </c>
      <c r="O1012" s="5">
        <f t="shared" si="60"/>
        <v>0.19088937093275488</v>
      </c>
      <c r="P1012">
        <f t="shared" si="61"/>
        <v>55</v>
      </c>
      <c r="Q1012" s="6" t="s">
        <v>8319</v>
      </c>
      <c r="R1012" s="6" t="s">
        <v>8321</v>
      </c>
      <c r="S1012">
        <f t="shared" si="62"/>
        <v>2016</v>
      </c>
      <c r="T1012">
        <f t="shared" si="63"/>
        <v>7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9">
        <v>41991.689756944441</v>
      </c>
      <c r="J1013" s="9">
        <v>41946.689756944441</v>
      </c>
      <c r="K1013" t="b">
        <v>0</v>
      </c>
      <c r="L1013">
        <v>1</v>
      </c>
      <c r="M1013" t="b">
        <v>0</v>
      </c>
      <c r="N1013" s="6" t="s">
        <v>8273</v>
      </c>
      <c r="O1013" s="5">
        <f t="shared" si="60"/>
        <v>0.375</v>
      </c>
      <c r="P1013">
        <f t="shared" si="61"/>
        <v>75</v>
      </c>
      <c r="Q1013" s="6" t="s">
        <v>8319</v>
      </c>
      <c r="R1013" s="6" t="s">
        <v>8321</v>
      </c>
      <c r="S1013">
        <f t="shared" si="62"/>
        <v>2014</v>
      </c>
      <c r="T1013">
        <f t="shared" si="63"/>
        <v>11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9">
        <v>42759.232083333329</v>
      </c>
      <c r="J1014" s="9">
        <v>42714.232083333329</v>
      </c>
      <c r="K1014" t="b">
        <v>0</v>
      </c>
      <c r="L1014">
        <v>775</v>
      </c>
      <c r="M1014" t="b">
        <v>0</v>
      </c>
      <c r="N1014" s="6" t="s">
        <v>8273</v>
      </c>
      <c r="O1014" s="5">
        <f t="shared" si="60"/>
        <v>21535.021000000001</v>
      </c>
      <c r="P1014">
        <f t="shared" si="61"/>
        <v>1389.3561935483872</v>
      </c>
      <c r="Q1014" s="6" t="s">
        <v>8319</v>
      </c>
      <c r="R1014" s="6" t="s">
        <v>8321</v>
      </c>
      <c r="S1014">
        <f t="shared" si="62"/>
        <v>2016</v>
      </c>
      <c r="T1014">
        <f t="shared" si="63"/>
        <v>12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9">
        <v>42367.624999999993</v>
      </c>
      <c r="J1015" s="9">
        <v>42339.625648148147</v>
      </c>
      <c r="K1015" t="b">
        <v>0</v>
      </c>
      <c r="L1015">
        <v>90</v>
      </c>
      <c r="M1015" t="b">
        <v>0</v>
      </c>
      <c r="N1015" s="6" t="s">
        <v>8273</v>
      </c>
      <c r="O1015" s="5">
        <f t="shared" si="60"/>
        <v>34.527999999999999</v>
      </c>
      <c r="P1015">
        <f t="shared" si="61"/>
        <v>95.911111111111111</v>
      </c>
      <c r="Q1015" s="6" t="s">
        <v>8319</v>
      </c>
      <c r="R1015" s="6" t="s">
        <v>8321</v>
      </c>
      <c r="S1015">
        <f t="shared" si="62"/>
        <v>2015</v>
      </c>
      <c r="T1015">
        <f t="shared" si="63"/>
        <v>12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9">
        <v>42004.79415509259</v>
      </c>
      <c r="J1016" s="9">
        <v>41954.79415509259</v>
      </c>
      <c r="K1016" t="b">
        <v>0</v>
      </c>
      <c r="L1016">
        <v>16</v>
      </c>
      <c r="M1016" t="b">
        <v>0</v>
      </c>
      <c r="N1016" s="6" t="s">
        <v>8273</v>
      </c>
      <c r="O1016" s="5">
        <f t="shared" si="60"/>
        <v>30.599999999999998</v>
      </c>
      <c r="P1016">
        <f t="shared" si="61"/>
        <v>191.25</v>
      </c>
      <c r="Q1016" s="6" t="s">
        <v>8319</v>
      </c>
      <c r="R1016" s="6" t="s">
        <v>8321</v>
      </c>
      <c r="S1016">
        <f t="shared" si="62"/>
        <v>2014</v>
      </c>
      <c r="T1016">
        <f t="shared" si="63"/>
        <v>11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9">
        <v>42333.711747685178</v>
      </c>
      <c r="J1017" s="9">
        <v>42303.670081018521</v>
      </c>
      <c r="K1017" t="b">
        <v>0</v>
      </c>
      <c r="L1017">
        <v>6</v>
      </c>
      <c r="M1017" t="b">
        <v>0</v>
      </c>
      <c r="N1017" s="6" t="s">
        <v>8273</v>
      </c>
      <c r="O1017" s="5">
        <f t="shared" si="60"/>
        <v>2.666666666666667</v>
      </c>
      <c r="P1017">
        <f t="shared" si="61"/>
        <v>40</v>
      </c>
      <c r="Q1017" s="6" t="s">
        <v>8319</v>
      </c>
      <c r="R1017" s="6" t="s">
        <v>8321</v>
      </c>
      <c r="S1017">
        <f t="shared" si="62"/>
        <v>2015</v>
      </c>
      <c r="T1017">
        <f t="shared" si="63"/>
        <v>10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9">
        <v>42466.857129629621</v>
      </c>
      <c r="J1018" s="9">
        <v>42421.898796296293</v>
      </c>
      <c r="K1018" t="b">
        <v>0</v>
      </c>
      <c r="L1018">
        <v>38</v>
      </c>
      <c r="M1018" t="b">
        <v>0</v>
      </c>
      <c r="N1018" s="6" t="s">
        <v>8273</v>
      </c>
      <c r="O1018" s="5">
        <f t="shared" si="60"/>
        <v>2.8420000000000001</v>
      </c>
      <c r="P1018">
        <f t="shared" si="61"/>
        <v>74.78947368421052</v>
      </c>
      <c r="Q1018" s="6" t="s">
        <v>8319</v>
      </c>
      <c r="R1018" s="6" t="s">
        <v>8321</v>
      </c>
      <c r="S1018">
        <f t="shared" si="62"/>
        <v>2016</v>
      </c>
      <c r="T1018">
        <f t="shared" si="63"/>
        <v>2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9">
        <v>42329.508506944439</v>
      </c>
      <c r="J1019" s="9">
        <v>42289.466840277775</v>
      </c>
      <c r="K1019" t="b">
        <v>0</v>
      </c>
      <c r="L1019">
        <v>355</v>
      </c>
      <c r="M1019" t="b">
        <v>0</v>
      </c>
      <c r="N1019" s="6" t="s">
        <v>8273</v>
      </c>
      <c r="O1019" s="5">
        <f t="shared" si="60"/>
        <v>22.878799999999998</v>
      </c>
      <c r="P1019">
        <f t="shared" si="61"/>
        <v>161.11830985915492</v>
      </c>
      <c r="Q1019" s="6" t="s">
        <v>8319</v>
      </c>
      <c r="R1019" s="6" t="s">
        <v>8321</v>
      </c>
      <c r="S1019">
        <f t="shared" si="62"/>
        <v>2015</v>
      </c>
      <c r="T1019">
        <f t="shared" si="63"/>
        <v>10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9">
        <v>42565.283946759257</v>
      </c>
      <c r="J1020" s="9">
        <v>42535.283946759257</v>
      </c>
      <c r="K1020" t="b">
        <v>0</v>
      </c>
      <c r="L1020">
        <v>7</v>
      </c>
      <c r="M1020" t="b">
        <v>0</v>
      </c>
      <c r="N1020" s="6" t="s">
        <v>8273</v>
      </c>
      <c r="O1020" s="5">
        <f t="shared" si="60"/>
        <v>3.105</v>
      </c>
      <c r="P1020">
        <f t="shared" si="61"/>
        <v>88.714285714285708</v>
      </c>
      <c r="Q1020" s="6" t="s">
        <v>8319</v>
      </c>
      <c r="R1020" s="6" t="s">
        <v>8321</v>
      </c>
      <c r="S1020">
        <f t="shared" si="62"/>
        <v>2016</v>
      </c>
      <c r="T1020">
        <f t="shared" si="63"/>
        <v>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9">
        <v>42039.765613425923</v>
      </c>
      <c r="J1021" s="9">
        <v>42009.765613425923</v>
      </c>
      <c r="K1021" t="b">
        <v>0</v>
      </c>
      <c r="L1021">
        <v>400</v>
      </c>
      <c r="M1021" t="b">
        <v>0</v>
      </c>
      <c r="N1021" s="6" t="s">
        <v>8273</v>
      </c>
      <c r="O1021" s="5">
        <f t="shared" si="60"/>
        <v>47.333333333333336</v>
      </c>
      <c r="P1021">
        <f t="shared" si="61"/>
        <v>53.25</v>
      </c>
      <c r="Q1021" s="6" t="s">
        <v>8319</v>
      </c>
      <c r="R1021" s="6" t="s">
        <v>8321</v>
      </c>
      <c r="S1021">
        <f t="shared" si="62"/>
        <v>2015</v>
      </c>
      <c r="T1021">
        <f t="shared" si="63"/>
        <v>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9">
        <v>42156.824305555558</v>
      </c>
      <c r="J1022" s="9">
        <v>42126.861215277771</v>
      </c>
      <c r="K1022" t="b">
        <v>0</v>
      </c>
      <c r="L1022">
        <v>30</v>
      </c>
      <c r="M1022" t="b">
        <v>1</v>
      </c>
      <c r="N1022" s="6" t="s">
        <v>8280</v>
      </c>
      <c r="O1022" s="5">
        <f t="shared" si="60"/>
        <v>205.54838709677421</v>
      </c>
      <c r="P1022">
        <f t="shared" si="61"/>
        <v>106.2</v>
      </c>
      <c r="Q1022" s="6" t="s">
        <v>8325</v>
      </c>
      <c r="R1022" s="6" t="s">
        <v>8330</v>
      </c>
      <c r="S1022">
        <f t="shared" si="62"/>
        <v>2015</v>
      </c>
      <c r="T1022">
        <f t="shared" si="63"/>
        <v>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9">
        <v>42293.958333333336</v>
      </c>
      <c r="J1023" s="9">
        <v>42271.043645833335</v>
      </c>
      <c r="K1023" t="b">
        <v>1</v>
      </c>
      <c r="L1023">
        <v>478</v>
      </c>
      <c r="M1023" t="b">
        <v>1</v>
      </c>
      <c r="N1023" s="6" t="s">
        <v>8280</v>
      </c>
      <c r="O1023" s="5">
        <f t="shared" si="60"/>
        <v>351.80366666666669</v>
      </c>
      <c r="P1023">
        <f t="shared" si="61"/>
        <v>22.079728033472804</v>
      </c>
      <c r="Q1023" s="6" t="s">
        <v>8325</v>
      </c>
      <c r="R1023" s="6" t="s">
        <v>8330</v>
      </c>
      <c r="S1023">
        <f t="shared" si="62"/>
        <v>2015</v>
      </c>
      <c r="T1023">
        <f t="shared" si="63"/>
        <v>9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9">
        <v>42141.438391203708</v>
      </c>
      <c r="J1024" s="9">
        <v>42111.438391203708</v>
      </c>
      <c r="K1024" t="b">
        <v>1</v>
      </c>
      <c r="L1024">
        <v>74</v>
      </c>
      <c r="M1024" t="b">
        <v>1</v>
      </c>
      <c r="N1024" s="6" t="s">
        <v>8280</v>
      </c>
      <c r="O1024" s="5">
        <f t="shared" si="60"/>
        <v>114.9</v>
      </c>
      <c r="P1024">
        <f t="shared" si="61"/>
        <v>31.054054054054053</v>
      </c>
      <c r="Q1024" s="6" t="s">
        <v>8325</v>
      </c>
      <c r="R1024" s="6" t="s">
        <v>8330</v>
      </c>
      <c r="S1024">
        <f t="shared" si="62"/>
        <v>2015</v>
      </c>
      <c r="T1024">
        <f t="shared" si="63"/>
        <v>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9">
        <v>42175.711354166669</v>
      </c>
      <c r="J1025" s="9">
        <v>42145.711354166669</v>
      </c>
      <c r="K1025" t="b">
        <v>0</v>
      </c>
      <c r="L1025">
        <v>131</v>
      </c>
      <c r="M1025" t="b">
        <v>1</v>
      </c>
      <c r="N1025" s="6" t="s">
        <v>8280</v>
      </c>
      <c r="O1025" s="5">
        <f t="shared" si="60"/>
        <v>237.15</v>
      </c>
      <c r="P1025">
        <f t="shared" si="61"/>
        <v>36.206106870229007</v>
      </c>
      <c r="Q1025" s="6" t="s">
        <v>8325</v>
      </c>
      <c r="R1025" s="6" t="s">
        <v>8330</v>
      </c>
      <c r="S1025">
        <f t="shared" si="62"/>
        <v>2015</v>
      </c>
      <c r="T1025">
        <f t="shared" si="63"/>
        <v>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9">
        <v>42400.372256944444</v>
      </c>
      <c r="J1026" s="9">
        <v>42370.372256944444</v>
      </c>
      <c r="K1026" t="b">
        <v>1</v>
      </c>
      <c r="L1026">
        <v>61</v>
      </c>
      <c r="M1026" t="b">
        <v>1</v>
      </c>
      <c r="N1026" s="6" t="s">
        <v>8280</v>
      </c>
      <c r="O1026" s="5">
        <f t="shared" ref="O1026:O1089" si="64">E1026/D1026*100</f>
        <v>118.63774999999998</v>
      </c>
      <c r="P1026">
        <f t="shared" ref="P1026:P1089" si="65">E1026/L1026</f>
        <v>388.9762295081967</v>
      </c>
      <c r="Q1026" s="6" t="s">
        <v>8325</v>
      </c>
      <c r="R1026" s="6" t="s">
        <v>8330</v>
      </c>
      <c r="S1026">
        <f t="shared" si="62"/>
        <v>2016</v>
      </c>
      <c r="T1026">
        <f t="shared" si="63"/>
        <v>1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9">
        <v>42079.583761574067</v>
      </c>
      <c r="J1027" s="9">
        <v>42049.625428240739</v>
      </c>
      <c r="K1027" t="b">
        <v>1</v>
      </c>
      <c r="L1027">
        <v>1071</v>
      </c>
      <c r="M1027" t="b">
        <v>1</v>
      </c>
      <c r="N1027" s="6" t="s">
        <v>8280</v>
      </c>
      <c r="O1027" s="5">
        <f t="shared" si="64"/>
        <v>109.92831428571431</v>
      </c>
      <c r="P1027">
        <f t="shared" si="65"/>
        <v>71.848571428571432</v>
      </c>
      <c r="Q1027" s="6" t="s">
        <v>8325</v>
      </c>
      <c r="R1027" s="6" t="s">
        <v>8330</v>
      </c>
      <c r="S1027">
        <f t="shared" ref="S1027:S1090" si="66">YEAR(J1027)</f>
        <v>2015</v>
      </c>
      <c r="T1027">
        <f t="shared" ref="T1027:T1090" si="67">MONTH(J1027)</f>
        <v>2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9">
        <v>42460.157592592594</v>
      </c>
      <c r="J1028" s="9">
        <v>42426.199259259258</v>
      </c>
      <c r="K1028" t="b">
        <v>1</v>
      </c>
      <c r="L1028">
        <v>122</v>
      </c>
      <c r="M1028" t="b">
        <v>1</v>
      </c>
      <c r="N1028" s="6" t="s">
        <v>8280</v>
      </c>
      <c r="O1028" s="5">
        <f t="shared" si="64"/>
        <v>100.00828571428571</v>
      </c>
      <c r="P1028">
        <f t="shared" si="65"/>
        <v>57.381803278688523</v>
      </c>
      <c r="Q1028" s="6" t="s">
        <v>8325</v>
      </c>
      <c r="R1028" s="6" t="s">
        <v>8330</v>
      </c>
      <c r="S1028">
        <f t="shared" si="66"/>
        <v>2016</v>
      </c>
      <c r="T1028">
        <f t="shared" si="67"/>
        <v>2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9">
        <v>41934.825775462959</v>
      </c>
      <c r="J1029" s="9">
        <v>41904.825775462959</v>
      </c>
      <c r="K1029" t="b">
        <v>1</v>
      </c>
      <c r="L1029">
        <v>111</v>
      </c>
      <c r="M1029" t="b">
        <v>1</v>
      </c>
      <c r="N1029" s="6" t="s">
        <v>8280</v>
      </c>
      <c r="O1029" s="5">
        <f t="shared" si="64"/>
        <v>103.09292094387415</v>
      </c>
      <c r="P1029">
        <f t="shared" si="65"/>
        <v>69.666666666666671</v>
      </c>
      <c r="Q1029" s="6" t="s">
        <v>8325</v>
      </c>
      <c r="R1029" s="6" t="s">
        <v>8330</v>
      </c>
      <c r="S1029">
        <f t="shared" si="66"/>
        <v>2014</v>
      </c>
      <c r="T1029">
        <f t="shared" si="67"/>
        <v>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9">
        <v>42800.624999999993</v>
      </c>
      <c r="J1030" s="9">
        <v>42755.419039351851</v>
      </c>
      <c r="K1030" t="b">
        <v>1</v>
      </c>
      <c r="L1030">
        <v>255</v>
      </c>
      <c r="M1030" t="b">
        <v>1</v>
      </c>
      <c r="N1030" s="6" t="s">
        <v>8280</v>
      </c>
      <c r="O1030" s="5">
        <f t="shared" si="64"/>
        <v>117.27000000000001</v>
      </c>
      <c r="P1030">
        <f t="shared" si="65"/>
        <v>45.988235294117644</v>
      </c>
      <c r="Q1030" s="6" t="s">
        <v>8325</v>
      </c>
      <c r="R1030" s="6" t="s">
        <v>8330</v>
      </c>
      <c r="S1030">
        <f t="shared" si="66"/>
        <v>2017</v>
      </c>
      <c r="T1030">
        <f t="shared" si="67"/>
        <v>1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9">
        <v>42098.707638888889</v>
      </c>
      <c r="J1031" s="9">
        <v>42044.503553240742</v>
      </c>
      <c r="K1031" t="b">
        <v>0</v>
      </c>
      <c r="L1031">
        <v>141</v>
      </c>
      <c r="M1031" t="b">
        <v>1</v>
      </c>
      <c r="N1031" s="6" t="s">
        <v>8280</v>
      </c>
      <c r="O1031" s="5">
        <f t="shared" si="64"/>
        <v>111.75999999999999</v>
      </c>
      <c r="P1031">
        <f t="shared" si="65"/>
        <v>79.262411347517727</v>
      </c>
      <c r="Q1031" s="6" t="s">
        <v>8325</v>
      </c>
      <c r="R1031" s="6" t="s">
        <v>8330</v>
      </c>
      <c r="S1031">
        <f t="shared" si="66"/>
        <v>2015</v>
      </c>
      <c r="T1031">
        <f t="shared" si="67"/>
        <v>2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9">
        <v>42625.274872685179</v>
      </c>
      <c r="J1032" s="9">
        <v>42611.274872685179</v>
      </c>
      <c r="K1032" t="b">
        <v>0</v>
      </c>
      <c r="L1032">
        <v>159</v>
      </c>
      <c r="M1032" t="b">
        <v>1</v>
      </c>
      <c r="N1032" s="6" t="s">
        <v>8280</v>
      </c>
      <c r="O1032" s="5">
        <f t="shared" si="64"/>
        <v>342.09999999999997</v>
      </c>
      <c r="P1032">
        <f t="shared" si="65"/>
        <v>43.031446540880502</v>
      </c>
      <c r="Q1032" s="6" t="s">
        <v>8325</v>
      </c>
      <c r="R1032" s="6" t="s">
        <v>8330</v>
      </c>
      <c r="S1032">
        <f t="shared" si="66"/>
        <v>2016</v>
      </c>
      <c r="T1032">
        <f t="shared" si="67"/>
        <v>8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9">
        <v>42354.555671296293</v>
      </c>
      <c r="J1033" s="9">
        <v>42324.555671296293</v>
      </c>
      <c r="K1033" t="b">
        <v>0</v>
      </c>
      <c r="L1033">
        <v>99</v>
      </c>
      <c r="M1033" t="b">
        <v>1</v>
      </c>
      <c r="N1033" s="6" t="s">
        <v>8280</v>
      </c>
      <c r="O1033" s="5">
        <f t="shared" si="64"/>
        <v>107.4</v>
      </c>
      <c r="P1033">
        <f t="shared" si="65"/>
        <v>108.48484848484848</v>
      </c>
      <c r="Q1033" s="6" t="s">
        <v>8325</v>
      </c>
      <c r="R1033" s="6" t="s">
        <v>8330</v>
      </c>
      <c r="S1033">
        <f t="shared" si="66"/>
        <v>2015</v>
      </c>
      <c r="T1033">
        <f t="shared" si="67"/>
        <v>11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9">
        <v>42544.458622685182</v>
      </c>
      <c r="J1034" s="9">
        <v>42514.458622685182</v>
      </c>
      <c r="K1034" t="b">
        <v>0</v>
      </c>
      <c r="L1034">
        <v>96</v>
      </c>
      <c r="M1034" t="b">
        <v>1</v>
      </c>
      <c r="N1034" s="6" t="s">
        <v>8280</v>
      </c>
      <c r="O1034" s="5">
        <f t="shared" si="64"/>
        <v>108.49703703703703</v>
      </c>
      <c r="P1034">
        <f t="shared" si="65"/>
        <v>61.029583333333335</v>
      </c>
      <c r="Q1034" s="6" t="s">
        <v>8325</v>
      </c>
      <c r="R1034" s="6" t="s">
        <v>8330</v>
      </c>
      <c r="S1034">
        <f t="shared" si="66"/>
        <v>2016</v>
      </c>
      <c r="T1034">
        <f t="shared" si="67"/>
        <v>5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9">
        <v>42716.524074074077</v>
      </c>
      <c r="J1035" s="9">
        <v>42688.524074074077</v>
      </c>
      <c r="K1035" t="b">
        <v>0</v>
      </c>
      <c r="L1035">
        <v>27</v>
      </c>
      <c r="M1035" t="b">
        <v>1</v>
      </c>
      <c r="N1035" s="6" t="s">
        <v>8280</v>
      </c>
      <c r="O1035" s="5">
        <f t="shared" si="64"/>
        <v>102.86144578313252</v>
      </c>
      <c r="P1035">
        <f t="shared" si="65"/>
        <v>50.592592592592595</v>
      </c>
      <c r="Q1035" s="6" t="s">
        <v>8325</v>
      </c>
      <c r="R1035" s="6" t="s">
        <v>8330</v>
      </c>
      <c r="S1035">
        <f t="shared" si="66"/>
        <v>2016</v>
      </c>
      <c r="T1035">
        <f t="shared" si="67"/>
        <v>11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9">
        <v>42586.957638888889</v>
      </c>
      <c r="J1036" s="9">
        <v>42554.958379629628</v>
      </c>
      <c r="K1036" t="b">
        <v>0</v>
      </c>
      <c r="L1036">
        <v>166</v>
      </c>
      <c r="M1036" t="b">
        <v>1</v>
      </c>
      <c r="N1036" s="6" t="s">
        <v>8280</v>
      </c>
      <c r="O1036" s="5">
        <f t="shared" si="64"/>
        <v>130.0018</v>
      </c>
      <c r="P1036">
        <f t="shared" si="65"/>
        <v>39.157168674698795</v>
      </c>
      <c r="Q1036" s="6" t="s">
        <v>8325</v>
      </c>
      <c r="R1036" s="6" t="s">
        <v>8330</v>
      </c>
      <c r="S1036">
        <f t="shared" si="66"/>
        <v>2016</v>
      </c>
      <c r="T1036">
        <f t="shared" si="67"/>
        <v>7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9">
        <v>42046.43310185185</v>
      </c>
      <c r="J1037" s="9">
        <v>42016.43310185185</v>
      </c>
      <c r="K1037" t="b">
        <v>0</v>
      </c>
      <c r="L1037">
        <v>76</v>
      </c>
      <c r="M1037" t="b">
        <v>1</v>
      </c>
      <c r="N1037" s="6" t="s">
        <v>8280</v>
      </c>
      <c r="O1037" s="5">
        <f t="shared" si="64"/>
        <v>107.65217391304347</v>
      </c>
      <c r="P1037">
        <f t="shared" si="65"/>
        <v>65.15789473684211</v>
      </c>
      <c r="Q1037" s="6" t="s">
        <v>8325</v>
      </c>
      <c r="R1037" s="6" t="s">
        <v>8330</v>
      </c>
      <c r="S1037">
        <f t="shared" si="66"/>
        <v>2015</v>
      </c>
      <c r="T1037">
        <f t="shared" si="67"/>
        <v>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9">
        <v>41281.125</v>
      </c>
      <c r="J1038" s="9">
        <v>41249.240624999999</v>
      </c>
      <c r="K1038" t="b">
        <v>0</v>
      </c>
      <c r="L1038">
        <v>211</v>
      </c>
      <c r="M1038" t="b">
        <v>1</v>
      </c>
      <c r="N1038" s="6" t="s">
        <v>8280</v>
      </c>
      <c r="O1038" s="5">
        <f t="shared" si="64"/>
        <v>112.36044444444444</v>
      </c>
      <c r="P1038">
        <f t="shared" si="65"/>
        <v>23.963127962085309</v>
      </c>
      <c r="Q1038" s="6" t="s">
        <v>8325</v>
      </c>
      <c r="R1038" s="6" t="s">
        <v>8330</v>
      </c>
      <c r="S1038">
        <f t="shared" si="66"/>
        <v>2012</v>
      </c>
      <c r="T1038">
        <f t="shared" si="67"/>
        <v>12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9">
        <v>42141.999999999993</v>
      </c>
      <c r="J1039" s="9">
        <v>42119.61414351852</v>
      </c>
      <c r="K1039" t="b">
        <v>0</v>
      </c>
      <c r="L1039">
        <v>21</v>
      </c>
      <c r="M1039" t="b">
        <v>1</v>
      </c>
      <c r="N1039" s="6" t="s">
        <v>8280</v>
      </c>
      <c r="O1039" s="5">
        <f t="shared" si="64"/>
        <v>102.1</v>
      </c>
      <c r="P1039">
        <f t="shared" si="65"/>
        <v>48.61904761904762</v>
      </c>
      <c r="Q1039" s="6" t="s">
        <v>8325</v>
      </c>
      <c r="R1039" s="6" t="s">
        <v>8330</v>
      </c>
      <c r="S1039">
        <f t="shared" si="66"/>
        <v>2015</v>
      </c>
      <c r="T1039">
        <f t="shared" si="67"/>
        <v>4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9">
        <v>42447.981747685182</v>
      </c>
      <c r="J1040" s="9">
        <v>42418.023414351854</v>
      </c>
      <c r="K1040" t="b">
        <v>0</v>
      </c>
      <c r="L1040">
        <v>61</v>
      </c>
      <c r="M1040" t="b">
        <v>1</v>
      </c>
      <c r="N1040" s="6" t="s">
        <v>8280</v>
      </c>
      <c r="O1040" s="5">
        <f t="shared" si="64"/>
        <v>145.33333333333334</v>
      </c>
      <c r="P1040">
        <f t="shared" si="65"/>
        <v>35.73770491803279</v>
      </c>
      <c r="Q1040" s="6" t="s">
        <v>8325</v>
      </c>
      <c r="R1040" s="6" t="s">
        <v>8330</v>
      </c>
      <c r="S1040">
        <f t="shared" si="66"/>
        <v>2016</v>
      </c>
      <c r="T1040">
        <f t="shared" si="67"/>
        <v>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9">
        <v>42717.124305555553</v>
      </c>
      <c r="J1041" s="9">
        <v>42691.900995370372</v>
      </c>
      <c r="K1041" t="b">
        <v>0</v>
      </c>
      <c r="L1041">
        <v>30</v>
      </c>
      <c r="M1041" t="b">
        <v>1</v>
      </c>
      <c r="N1041" s="6" t="s">
        <v>8280</v>
      </c>
      <c r="O1041" s="5">
        <f t="shared" si="64"/>
        <v>128.19999999999999</v>
      </c>
      <c r="P1041">
        <f t="shared" si="65"/>
        <v>21.366666666666667</v>
      </c>
      <c r="Q1041" s="6" t="s">
        <v>8325</v>
      </c>
      <c r="R1041" s="6" t="s">
        <v>8330</v>
      </c>
      <c r="S1041">
        <f t="shared" si="66"/>
        <v>2016</v>
      </c>
      <c r="T1041">
        <f t="shared" si="67"/>
        <v>11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9">
        <v>42609.500104166662</v>
      </c>
      <c r="J1042" s="9">
        <v>42579.500104166662</v>
      </c>
      <c r="K1042" t="b">
        <v>0</v>
      </c>
      <c r="L1042">
        <v>1</v>
      </c>
      <c r="M1042" t="b">
        <v>0</v>
      </c>
      <c r="N1042" s="6" t="s">
        <v>8281</v>
      </c>
      <c r="O1042" s="5">
        <f t="shared" si="64"/>
        <v>0.29411764705882354</v>
      </c>
      <c r="P1042">
        <f t="shared" si="65"/>
        <v>250</v>
      </c>
      <c r="Q1042" s="6" t="s">
        <v>8331</v>
      </c>
      <c r="R1042" s="6" t="s">
        <v>8332</v>
      </c>
      <c r="S1042">
        <f t="shared" si="66"/>
        <v>2016</v>
      </c>
      <c r="T1042">
        <f t="shared" si="67"/>
        <v>7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9">
        <v>41850.851759259262</v>
      </c>
      <c r="J1043" s="9">
        <v>41830.851759259262</v>
      </c>
      <c r="K1043" t="b">
        <v>0</v>
      </c>
      <c r="L1043">
        <v>0</v>
      </c>
      <c r="M1043" t="b">
        <v>0</v>
      </c>
      <c r="N1043" s="6" t="s">
        <v>8281</v>
      </c>
      <c r="O1043" s="5">
        <f t="shared" si="64"/>
        <v>0</v>
      </c>
      <c r="P1043" t="e">
        <f t="shared" si="65"/>
        <v>#DIV/0!</v>
      </c>
      <c r="Q1043" s="6" t="s">
        <v>8331</v>
      </c>
      <c r="R1043" s="6" t="s">
        <v>8332</v>
      </c>
      <c r="S1043">
        <f t="shared" si="66"/>
        <v>2014</v>
      </c>
      <c r="T1043">
        <f t="shared" si="67"/>
        <v>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9">
        <v>41894.208333333328</v>
      </c>
      <c r="J1044" s="9">
        <v>41851.487824074073</v>
      </c>
      <c r="K1044" t="b">
        <v>0</v>
      </c>
      <c r="L1044">
        <v>1</v>
      </c>
      <c r="M1044" t="b">
        <v>0</v>
      </c>
      <c r="N1044" s="6" t="s">
        <v>8281</v>
      </c>
      <c r="O1044" s="5">
        <f t="shared" si="64"/>
        <v>1.5384615384615385</v>
      </c>
      <c r="P1044">
        <f t="shared" si="65"/>
        <v>10</v>
      </c>
      <c r="Q1044" s="6" t="s">
        <v>8331</v>
      </c>
      <c r="R1044" s="6" t="s">
        <v>8332</v>
      </c>
      <c r="S1044">
        <f t="shared" si="66"/>
        <v>2014</v>
      </c>
      <c r="T1044">
        <f t="shared" si="67"/>
        <v>7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9">
        <v>42144.044618055552</v>
      </c>
      <c r="J1045" s="9">
        <v>42114.044618055552</v>
      </c>
      <c r="K1045" t="b">
        <v>0</v>
      </c>
      <c r="L1045">
        <v>292</v>
      </c>
      <c r="M1045" t="b">
        <v>0</v>
      </c>
      <c r="N1045" s="6" t="s">
        <v>8281</v>
      </c>
      <c r="O1045" s="5">
        <f t="shared" si="64"/>
        <v>8.5370000000000008</v>
      </c>
      <c r="P1045">
        <f t="shared" si="65"/>
        <v>29.236301369863014</v>
      </c>
      <c r="Q1045" s="6" t="s">
        <v>8331</v>
      </c>
      <c r="R1045" s="6" t="s">
        <v>8332</v>
      </c>
      <c r="S1045">
        <f t="shared" si="66"/>
        <v>2015</v>
      </c>
      <c r="T1045">
        <f t="shared" si="67"/>
        <v>4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9">
        <v>42068.643749999996</v>
      </c>
      <c r="J1046" s="9">
        <v>42011.717604166661</v>
      </c>
      <c r="K1046" t="b">
        <v>0</v>
      </c>
      <c r="L1046">
        <v>2</v>
      </c>
      <c r="M1046" t="b">
        <v>0</v>
      </c>
      <c r="N1046" s="6" t="s">
        <v>8281</v>
      </c>
      <c r="O1046" s="5">
        <f t="shared" si="64"/>
        <v>8.5714285714285715E-2</v>
      </c>
      <c r="P1046">
        <f t="shared" si="65"/>
        <v>3</v>
      </c>
      <c r="Q1046" s="6" t="s">
        <v>8331</v>
      </c>
      <c r="R1046" s="6" t="s">
        <v>8332</v>
      </c>
      <c r="S1046">
        <f t="shared" si="66"/>
        <v>2015</v>
      </c>
      <c r="T1046">
        <f t="shared" si="67"/>
        <v>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9">
        <v>41874.666087962964</v>
      </c>
      <c r="J1047" s="9">
        <v>41844.666087962964</v>
      </c>
      <c r="K1047" t="b">
        <v>0</v>
      </c>
      <c r="L1047">
        <v>8</v>
      </c>
      <c r="M1047" t="b">
        <v>0</v>
      </c>
      <c r="N1047" s="6" t="s">
        <v>8281</v>
      </c>
      <c r="O1047" s="5">
        <f t="shared" si="64"/>
        <v>2.6599999999999997</v>
      </c>
      <c r="P1047">
        <f t="shared" si="65"/>
        <v>33.25</v>
      </c>
      <c r="Q1047" s="6" t="s">
        <v>8331</v>
      </c>
      <c r="R1047" s="6" t="s">
        <v>8332</v>
      </c>
      <c r="S1047">
        <f t="shared" si="66"/>
        <v>2014</v>
      </c>
      <c r="T1047">
        <f t="shared" si="67"/>
        <v>7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9">
        <v>42364.643055555549</v>
      </c>
      <c r="J1048" s="9">
        <v>42319.643055555549</v>
      </c>
      <c r="K1048" t="b">
        <v>0</v>
      </c>
      <c r="L1048">
        <v>0</v>
      </c>
      <c r="M1048" t="b">
        <v>0</v>
      </c>
      <c r="N1048" s="6" t="s">
        <v>8281</v>
      </c>
      <c r="O1048" s="5">
        <f t="shared" si="64"/>
        <v>0</v>
      </c>
      <c r="P1048" t="e">
        <f t="shared" si="65"/>
        <v>#DIV/0!</v>
      </c>
      <c r="Q1048" s="6" t="s">
        <v>8331</v>
      </c>
      <c r="R1048" s="6" t="s">
        <v>8332</v>
      </c>
      <c r="S1048">
        <f t="shared" si="66"/>
        <v>2015</v>
      </c>
      <c r="T1048">
        <f t="shared" si="67"/>
        <v>11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9">
        <v>41948.65179398148</v>
      </c>
      <c r="J1049" s="9">
        <v>41918.610127314809</v>
      </c>
      <c r="K1049" t="b">
        <v>0</v>
      </c>
      <c r="L1049">
        <v>1</v>
      </c>
      <c r="M1049" t="b">
        <v>0</v>
      </c>
      <c r="N1049" s="6" t="s">
        <v>8281</v>
      </c>
      <c r="O1049" s="5">
        <f t="shared" si="64"/>
        <v>0.05</v>
      </c>
      <c r="P1049">
        <f t="shared" si="65"/>
        <v>1</v>
      </c>
      <c r="Q1049" s="6" t="s">
        <v>8331</v>
      </c>
      <c r="R1049" s="6" t="s">
        <v>8332</v>
      </c>
      <c r="S1049">
        <f t="shared" si="66"/>
        <v>2014</v>
      </c>
      <c r="T1049">
        <f t="shared" si="67"/>
        <v>10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9">
        <v>42637.844780092586</v>
      </c>
      <c r="J1050" s="9">
        <v>42597.844780092586</v>
      </c>
      <c r="K1050" t="b">
        <v>0</v>
      </c>
      <c r="L1050">
        <v>4</v>
      </c>
      <c r="M1050" t="b">
        <v>0</v>
      </c>
      <c r="N1050" s="6" t="s">
        <v>8281</v>
      </c>
      <c r="O1050" s="5">
        <f t="shared" si="64"/>
        <v>1.4133333333333333</v>
      </c>
      <c r="P1050">
        <f t="shared" si="65"/>
        <v>53</v>
      </c>
      <c r="Q1050" s="6" t="s">
        <v>8331</v>
      </c>
      <c r="R1050" s="6" t="s">
        <v>8332</v>
      </c>
      <c r="S1050">
        <f t="shared" si="66"/>
        <v>2016</v>
      </c>
      <c r="T1050">
        <f t="shared" si="67"/>
        <v>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9">
        <v>42412.222743055558</v>
      </c>
      <c r="J1051" s="9">
        <v>42382.222743055558</v>
      </c>
      <c r="K1051" t="b">
        <v>0</v>
      </c>
      <c r="L1051">
        <v>0</v>
      </c>
      <c r="M1051" t="b">
        <v>0</v>
      </c>
      <c r="N1051" s="6" t="s">
        <v>8281</v>
      </c>
      <c r="O1051" s="5">
        <f t="shared" si="64"/>
        <v>0</v>
      </c>
      <c r="P1051" t="e">
        <f t="shared" si="65"/>
        <v>#DIV/0!</v>
      </c>
      <c r="Q1051" s="6" t="s">
        <v>8331</v>
      </c>
      <c r="R1051" s="6" t="s">
        <v>8332</v>
      </c>
      <c r="S1051">
        <f t="shared" si="66"/>
        <v>2016</v>
      </c>
      <c r="T1051">
        <f t="shared" si="67"/>
        <v>1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9">
        <v>42261.588854166665</v>
      </c>
      <c r="J1052" s="9">
        <v>42231.588854166665</v>
      </c>
      <c r="K1052" t="b">
        <v>0</v>
      </c>
      <c r="L1052">
        <v>0</v>
      </c>
      <c r="M1052" t="b">
        <v>0</v>
      </c>
      <c r="N1052" s="6" t="s">
        <v>8281</v>
      </c>
      <c r="O1052" s="5">
        <f t="shared" si="64"/>
        <v>0</v>
      </c>
      <c r="P1052" t="e">
        <f t="shared" si="65"/>
        <v>#DIV/0!</v>
      </c>
      <c r="Q1052" s="6" t="s">
        <v>8331</v>
      </c>
      <c r="R1052" s="6" t="s">
        <v>8332</v>
      </c>
      <c r="S1052">
        <f t="shared" si="66"/>
        <v>2015</v>
      </c>
      <c r="T1052">
        <f t="shared" si="67"/>
        <v>8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9">
        <v>41877.805844907409</v>
      </c>
      <c r="J1053" s="9">
        <v>41849.805844907409</v>
      </c>
      <c r="K1053" t="b">
        <v>0</v>
      </c>
      <c r="L1053">
        <v>0</v>
      </c>
      <c r="M1053" t="b">
        <v>0</v>
      </c>
      <c r="N1053" s="6" t="s">
        <v>8281</v>
      </c>
      <c r="O1053" s="5">
        <f t="shared" si="64"/>
        <v>0</v>
      </c>
      <c r="P1053" t="e">
        <f t="shared" si="65"/>
        <v>#DIV/0!</v>
      </c>
      <c r="Q1053" s="6" t="s">
        <v>8331</v>
      </c>
      <c r="R1053" s="6" t="s">
        <v>8332</v>
      </c>
      <c r="S1053">
        <f t="shared" si="66"/>
        <v>2014</v>
      </c>
      <c r="T1053">
        <f t="shared" si="67"/>
        <v>7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9">
        <v>42527.631249999999</v>
      </c>
      <c r="J1054" s="9">
        <v>42483.589062499996</v>
      </c>
      <c r="K1054" t="b">
        <v>0</v>
      </c>
      <c r="L1054">
        <v>0</v>
      </c>
      <c r="M1054" t="b">
        <v>0</v>
      </c>
      <c r="N1054" s="6" t="s">
        <v>8281</v>
      </c>
      <c r="O1054" s="5">
        <f t="shared" si="64"/>
        <v>0</v>
      </c>
      <c r="P1054" t="e">
        <f t="shared" si="65"/>
        <v>#DIV/0!</v>
      </c>
      <c r="Q1054" s="6" t="s">
        <v>8331</v>
      </c>
      <c r="R1054" s="6" t="s">
        <v>8332</v>
      </c>
      <c r="S1054">
        <f t="shared" si="66"/>
        <v>2016</v>
      </c>
      <c r="T1054">
        <f t="shared" si="67"/>
        <v>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9">
        <v>42799.964490740742</v>
      </c>
      <c r="J1055" s="9">
        <v>42774.964490740742</v>
      </c>
      <c r="K1055" t="b">
        <v>0</v>
      </c>
      <c r="L1055">
        <v>1</v>
      </c>
      <c r="M1055" t="b">
        <v>0</v>
      </c>
      <c r="N1055" s="6" t="s">
        <v>8281</v>
      </c>
      <c r="O1055" s="5">
        <f t="shared" si="64"/>
        <v>1</v>
      </c>
      <c r="P1055">
        <f t="shared" si="65"/>
        <v>15</v>
      </c>
      <c r="Q1055" s="6" t="s">
        <v>8331</v>
      </c>
      <c r="R1055" s="6" t="s">
        <v>8332</v>
      </c>
      <c r="S1055">
        <f t="shared" si="66"/>
        <v>2017</v>
      </c>
      <c r="T1055">
        <f t="shared" si="67"/>
        <v>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9">
        <v>41861.708333333328</v>
      </c>
      <c r="J1056" s="9">
        <v>41831.643506944441</v>
      </c>
      <c r="K1056" t="b">
        <v>0</v>
      </c>
      <c r="L1056">
        <v>0</v>
      </c>
      <c r="M1056" t="b">
        <v>0</v>
      </c>
      <c r="N1056" s="6" t="s">
        <v>8281</v>
      </c>
      <c r="O1056" s="5">
        <f t="shared" si="64"/>
        <v>0</v>
      </c>
      <c r="P1056" t="e">
        <f t="shared" si="65"/>
        <v>#DIV/0!</v>
      </c>
      <c r="Q1056" s="6" t="s">
        <v>8331</v>
      </c>
      <c r="R1056" s="6" t="s">
        <v>8332</v>
      </c>
      <c r="S1056">
        <f t="shared" si="66"/>
        <v>2014</v>
      </c>
      <c r="T1056">
        <f t="shared" si="67"/>
        <v>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9">
        <v>42436.784085648142</v>
      </c>
      <c r="J1057" s="9">
        <v>42406.784085648142</v>
      </c>
      <c r="K1057" t="b">
        <v>0</v>
      </c>
      <c r="L1057">
        <v>0</v>
      </c>
      <c r="M1057" t="b">
        <v>0</v>
      </c>
      <c r="N1057" s="6" t="s">
        <v>8281</v>
      </c>
      <c r="O1057" s="5">
        <f t="shared" si="64"/>
        <v>0</v>
      </c>
      <c r="P1057" t="e">
        <f t="shared" si="65"/>
        <v>#DIV/0!</v>
      </c>
      <c r="Q1057" s="6" t="s">
        <v>8331</v>
      </c>
      <c r="R1057" s="6" t="s">
        <v>8332</v>
      </c>
      <c r="S1057">
        <f t="shared" si="66"/>
        <v>2016</v>
      </c>
      <c r="T1057">
        <f t="shared" si="67"/>
        <v>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9">
        <v>42118.469641203708</v>
      </c>
      <c r="J1058" s="9">
        <v>42058.511307870365</v>
      </c>
      <c r="K1058" t="b">
        <v>0</v>
      </c>
      <c r="L1058">
        <v>0</v>
      </c>
      <c r="M1058" t="b">
        <v>0</v>
      </c>
      <c r="N1058" s="6" t="s">
        <v>8281</v>
      </c>
      <c r="O1058" s="5">
        <f t="shared" si="64"/>
        <v>0</v>
      </c>
      <c r="P1058" t="e">
        <f t="shared" si="65"/>
        <v>#DIV/0!</v>
      </c>
      <c r="Q1058" s="6" t="s">
        <v>8331</v>
      </c>
      <c r="R1058" s="6" t="s">
        <v>8332</v>
      </c>
      <c r="S1058">
        <f t="shared" si="66"/>
        <v>2015</v>
      </c>
      <c r="T1058">
        <f t="shared" si="67"/>
        <v>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9">
        <v>42708.704664351848</v>
      </c>
      <c r="J1059" s="9">
        <v>42678.662997685176</v>
      </c>
      <c r="K1059" t="b">
        <v>0</v>
      </c>
      <c r="L1059">
        <v>0</v>
      </c>
      <c r="M1059" t="b">
        <v>0</v>
      </c>
      <c r="N1059" s="6" t="s">
        <v>8281</v>
      </c>
      <c r="O1059" s="5">
        <f t="shared" si="64"/>
        <v>0</v>
      </c>
      <c r="P1059" t="e">
        <f t="shared" si="65"/>
        <v>#DIV/0!</v>
      </c>
      <c r="Q1059" s="6" t="s">
        <v>8331</v>
      </c>
      <c r="R1059" s="6" t="s">
        <v>8332</v>
      </c>
      <c r="S1059">
        <f t="shared" si="66"/>
        <v>2016</v>
      </c>
      <c r="T1059">
        <f t="shared" si="67"/>
        <v>11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9">
        <v>42088.791666666664</v>
      </c>
      <c r="J1060" s="9">
        <v>42047.692627314813</v>
      </c>
      <c r="K1060" t="b">
        <v>0</v>
      </c>
      <c r="L1060">
        <v>0</v>
      </c>
      <c r="M1060" t="b">
        <v>0</v>
      </c>
      <c r="N1060" s="6" t="s">
        <v>8281</v>
      </c>
      <c r="O1060" s="5">
        <f t="shared" si="64"/>
        <v>0</v>
      </c>
      <c r="P1060" t="e">
        <f t="shared" si="65"/>
        <v>#DIV/0!</v>
      </c>
      <c r="Q1060" s="6" t="s">
        <v>8331</v>
      </c>
      <c r="R1060" s="6" t="s">
        <v>8332</v>
      </c>
      <c r="S1060">
        <f t="shared" si="66"/>
        <v>2015</v>
      </c>
      <c r="T1060">
        <f t="shared" si="67"/>
        <v>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9">
        <v>42076.54</v>
      </c>
      <c r="J1061" s="9">
        <v>42046.581666666665</v>
      </c>
      <c r="K1061" t="b">
        <v>0</v>
      </c>
      <c r="L1061">
        <v>0</v>
      </c>
      <c r="M1061" t="b">
        <v>0</v>
      </c>
      <c r="N1061" s="6" t="s">
        <v>8281</v>
      </c>
      <c r="O1061" s="5">
        <f t="shared" si="64"/>
        <v>0</v>
      </c>
      <c r="P1061" t="e">
        <f t="shared" si="65"/>
        <v>#DIV/0!</v>
      </c>
      <c r="Q1061" s="6" t="s">
        <v>8331</v>
      </c>
      <c r="R1061" s="6" t="s">
        <v>8332</v>
      </c>
      <c r="S1061">
        <f t="shared" si="66"/>
        <v>2015</v>
      </c>
      <c r="T1061">
        <f t="shared" si="67"/>
        <v>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9">
        <v>42109.704780092587</v>
      </c>
      <c r="J1062" s="9">
        <v>42079.704780092587</v>
      </c>
      <c r="K1062" t="b">
        <v>0</v>
      </c>
      <c r="L1062">
        <v>1</v>
      </c>
      <c r="M1062" t="b">
        <v>0</v>
      </c>
      <c r="N1062" s="6" t="s">
        <v>8281</v>
      </c>
      <c r="O1062" s="5">
        <f t="shared" si="64"/>
        <v>1</v>
      </c>
      <c r="P1062">
        <f t="shared" si="65"/>
        <v>50</v>
      </c>
      <c r="Q1062" s="6" t="s">
        <v>8331</v>
      </c>
      <c r="R1062" s="6" t="s">
        <v>8332</v>
      </c>
      <c r="S1062">
        <f t="shared" si="66"/>
        <v>2015</v>
      </c>
      <c r="T1062">
        <f t="shared" si="67"/>
        <v>3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9">
        <v>42491.833333333336</v>
      </c>
      <c r="J1063" s="9">
        <v>42432.068379629629</v>
      </c>
      <c r="K1063" t="b">
        <v>0</v>
      </c>
      <c r="L1063">
        <v>0</v>
      </c>
      <c r="M1063" t="b">
        <v>0</v>
      </c>
      <c r="N1063" s="6" t="s">
        <v>8281</v>
      </c>
      <c r="O1063" s="5">
        <f t="shared" si="64"/>
        <v>0</v>
      </c>
      <c r="P1063" t="e">
        <f t="shared" si="65"/>
        <v>#DIV/0!</v>
      </c>
      <c r="Q1063" s="6" t="s">
        <v>8331</v>
      </c>
      <c r="R1063" s="6" t="s">
        <v>8332</v>
      </c>
      <c r="S1063">
        <f t="shared" si="66"/>
        <v>2016</v>
      </c>
      <c r="T1063">
        <f t="shared" si="67"/>
        <v>3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9">
        <v>42563.598854166667</v>
      </c>
      <c r="J1064" s="9">
        <v>42556.598854166667</v>
      </c>
      <c r="K1064" t="b">
        <v>0</v>
      </c>
      <c r="L1064">
        <v>4</v>
      </c>
      <c r="M1064" t="b">
        <v>0</v>
      </c>
      <c r="N1064" s="6" t="s">
        <v>8281</v>
      </c>
      <c r="O1064" s="5">
        <f t="shared" si="64"/>
        <v>95.477386934673376</v>
      </c>
      <c r="P1064">
        <f t="shared" si="65"/>
        <v>47.5</v>
      </c>
      <c r="Q1064" s="6" t="s">
        <v>8331</v>
      </c>
      <c r="R1064" s="6" t="s">
        <v>8332</v>
      </c>
      <c r="S1064">
        <f t="shared" si="66"/>
        <v>2016</v>
      </c>
      <c r="T1064">
        <f t="shared" si="67"/>
        <v>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9">
        <v>42612.822476851848</v>
      </c>
      <c r="J1065" s="9">
        <v>42582.822476851848</v>
      </c>
      <c r="K1065" t="b">
        <v>0</v>
      </c>
      <c r="L1065">
        <v>0</v>
      </c>
      <c r="M1065" t="b">
        <v>0</v>
      </c>
      <c r="N1065" s="6" t="s">
        <v>8281</v>
      </c>
      <c r="O1065" s="5">
        <f t="shared" si="64"/>
        <v>0</v>
      </c>
      <c r="P1065" t="e">
        <f t="shared" si="65"/>
        <v>#DIV/0!</v>
      </c>
      <c r="Q1065" s="6" t="s">
        <v>8331</v>
      </c>
      <c r="R1065" s="6" t="s">
        <v>8332</v>
      </c>
      <c r="S1065">
        <f t="shared" si="66"/>
        <v>2016</v>
      </c>
      <c r="T1065">
        <f t="shared" si="67"/>
        <v>7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9">
        <v>41462.019710648143</v>
      </c>
      <c r="J1066" s="9">
        <v>41417.019710648143</v>
      </c>
      <c r="K1066" t="b">
        <v>0</v>
      </c>
      <c r="L1066">
        <v>123</v>
      </c>
      <c r="M1066" t="b">
        <v>0</v>
      </c>
      <c r="N1066" s="6" t="s">
        <v>8282</v>
      </c>
      <c r="O1066" s="5">
        <f t="shared" si="64"/>
        <v>8.974444444444444</v>
      </c>
      <c r="P1066">
        <f t="shared" si="65"/>
        <v>65.666666666666671</v>
      </c>
      <c r="Q1066" s="6" t="s">
        <v>8333</v>
      </c>
      <c r="R1066" s="6" t="s">
        <v>8334</v>
      </c>
      <c r="S1066">
        <f t="shared" si="66"/>
        <v>2013</v>
      </c>
      <c r="T1066">
        <f t="shared" si="67"/>
        <v>5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9">
        <v>41689.172708333332</v>
      </c>
      <c r="J1067" s="9">
        <v>41661.172708333332</v>
      </c>
      <c r="K1067" t="b">
        <v>0</v>
      </c>
      <c r="L1067">
        <v>5</v>
      </c>
      <c r="M1067" t="b">
        <v>0</v>
      </c>
      <c r="N1067" s="6" t="s">
        <v>8282</v>
      </c>
      <c r="O1067" s="5">
        <f t="shared" si="64"/>
        <v>2.7</v>
      </c>
      <c r="P1067">
        <f t="shared" si="65"/>
        <v>16.2</v>
      </c>
      <c r="Q1067" s="6" t="s">
        <v>8333</v>
      </c>
      <c r="R1067" s="6" t="s">
        <v>8334</v>
      </c>
      <c r="S1067">
        <f t="shared" si="66"/>
        <v>2014</v>
      </c>
      <c r="T1067">
        <f t="shared" si="67"/>
        <v>1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9">
        <v>41490.754421296297</v>
      </c>
      <c r="J1068" s="9">
        <v>41445.754421296297</v>
      </c>
      <c r="K1068" t="b">
        <v>0</v>
      </c>
      <c r="L1068">
        <v>148</v>
      </c>
      <c r="M1068" t="b">
        <v>0</v>
      </c>
      <c r="N1068" s="6" t="s">
        <v>8282</v>
      </c>
      <c r="O1068" s="5">
        <f t="shared" si="64"/>
        <v>3.3673333333333333</v>
      </c>
      <c r="P1068">
        <f t="shared" si="65"/>
        <v>34.128378378378379</v>
      </c>
      <c r="Q1068" s="6" t="s">
        <v>8333</v>
      </c>
      <c r="R1068" s="6" t="s">
        <v>8334</v>
      </c>
      <c r="S1068">
        <f t="shared" si="66"/>
        <v>2013</v>
      </c>
      <c r="T1068">
        <f t="shared" si="67"/>
        <v>6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9">
        <v>41629.647349537037</v>
      </c>
      <c r="J1069" s="9">
        <v>41599.647349537037</v>
      </c>
      <c r="K1069" t="b">
        <v>0</v>
      </c>
      <c r="L1069">
        <v>10</v>
      </c>
      <c r="M1069" t="b">
        <v>0</v>
      </c>
      <c r="N1069" s="6" t="s">
        <v>8282</v>
      </c>
      <c r="O1069" s="5">
        <f t="shared" si="64"/>
        <v>26</v>
      </c>
      <c r="P1069">
        <f t="shared" si="65"/>
        <v>13</v>
      </c>
      <c r="Q1069" s="6" t="s">
        <v>8333</v>
      </c>
      <c r="R1069" s="6" t="s">
        <v>8334</v>
      </c>
      <c r="S1069">
        <f t="shared" si="66"/>
        <v>2013</v>
      </c>
      <c r="T1069">
        <f t="shared" si="67"/>
        <v>11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9">
        <v>42470.121111111112</v>
      </c>
      <c r="J1070" s="9">
        <v>42440.162777777768</v>
      </c>
      <c r="K1070" t="b">
        <v>0</v>
      </c>
      <c r="L1070">
        <v>4</v>
      </c>
      <c r="M1070" t="b">
        <v>0</v>
      </c>
      <c r="N1070" s="6" t="s">
        <v>8282</v>
      </c>
      <c r="O1070" s="5">
        <f t="shared" si="64"/>
        <v>0.15</v>
      </c>
      <c r="P1070">
        <f t="shared" si="65"/>
        <v>11.25</v>
      </c>
      <c r="Q1070" s="6" t="s">
        <v>8333</v>
      </c>
      <c r="R1070" s="6" t="s">
        <v>8334</v>
      </c>
      <c r="S1070">
        <f t="shared" si="66"/>
        <v>2016</v>
      </c>
      <c r="T1070">
        <f t="shared" si="67"/>
        <v>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9">
        <v>41604.06318287037</v>
      </c>
      <c r="J1071" s="9">
        <v>41572.021516203698</v>
      </c>
      <c r="K1071" t="b">
        <v>0</v>
      </c>
      <c r="L1071">
        <v>21</v>
      </c>
      <c r="M1071" t="b">
        <v>0</v>
      </c>
      <c r="N1071" s="6" t="s">
        <v>8282</v>
      </c>
      <c r="O1071" s="5">
        <f t="shared" si="64"/>
        <v>38.636363636363633</v>
      </c>
      <c r="P1071">
        <f t="shared" si="65"/>
        <v>40.476190476190474</v>
      </c>
      <c r="Q1071" s="6" t="s">
        <v>8333</v>
      </c>
      <c r="R1071" s="6" t="s">
        <v>8334</v>
      </c>
      <c r="S1071">
        <f t="shared" si="66"/>
        <v>2013</v>
      </c>
      <c r="T1071">
        <f t="shared" si="67"/>
        <v>10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9">
        <v>41182.803495370368</v>
      </c>
      <c r="J1072" s="9">
        <v>41162.803495370368</v>
      </c>
      <c r="K1072" t="b">
        <v>0</v>
      </c>
      <c r="L1072">
        <v>2</v>
      </c>
      <c r="M1072" t="b">
        <v>0</v>
      </c>
      <c r="N1072" s="6" t="s">
        <v>8282</v>
      </c>
      <c r="O1072" s="5">
        <f t="shared" si="64"/>
        <v>0.70000000000000007</v>
      </c>
      <c r="P1072">
        <f t="shared" si="65"/>
        <v>35</v>
      </c>
      <c r="Q1072" s="6" t="s">
        <v>8333</v>
      </c>
      <c r="R1072" s="6" t="s">
        <v>8334</v>
      </c>
      <c r="S1072">
        <f t="shared" si="66"/>
        <v>2012</v>
      </c>
      <c r="T1072">
        <f t="shared" si="67"/>
        <v>9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9">
        <v>42325.586724537039</v>
      </c>
      <c r="J1073" s="9">
        <v>42295.545057870368</v>
      </c>
      <c r="K1073" t="b">
        <v>0</v>
      </c>
      <c r="L1073">
        <v>0</v>
      </c>
      <c r="M1073" t="b">
        <v>0</v>
      </c>
      <c r="N1073" s="6" t="s">
        <v>8282</v>
      </c>
      <c r="O1073" s="5">
        <f t="shared" si="64"/>
        <v>0</v>
      </c>
      <c r="P1073" t="e">
        <f t="shared" si="65"/>
        <v>#DIV/0!</v>
      </c>
      <c r="Q1073" s="6" t="s">
        <v>8333</v>
      </c>
      <c r="R1073" s="6" t="s">
        <v>8334</v>
      </c>
      <c r="S1073">
        <f t="shared" si="66"/>
        <v>2015</v>
      </c>
      <c r="T1073">
        <f t="shared" si="67"/>
        <v>10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9">
        <v>41675.623807870368</v>
      </c>
      <c r="J1074" s="9">
        <v>41645.623807870368</v>
      </c>
      <c r="K1074" t="b">
        <v>0</v>
      </c>
      <c r="L1074">
        <v>4</v>
      </c>
      <c r="M1074" t="b">
        <v>0</v>
      </c>
      <c r="N1074" s="6" t="s">
        <v>8282</v>
      </c>
      <c r="O1074" s="5">
        <f t="shared" si="64"/>
        <v>6.8000000000000005E-2</v>
      </c>
      <c r="P1074">
        <f t="shared" si="65"/>
        <v>12.75</v>
      </c>
      <c r="Q1074" s="6" t="s">
        <v>8333</v>
      </c>
      <c r="R1074" s="6" t="s">
        <v>8334</v>
      </c>
      <c r="S1074">
        <f t="shared" si="66"/>
        <v>2014</v>
      </c>
      <c r="T1074">
        <f t="shared" si="67"/>
        <v>1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9">
        <v>40832.756261574068</v>
      </c>
      <c r="J1075" s="9">
        <v>40802.756261574068</v>
      </c>
      <c r="K1075" t="b">
        <v>0</v>
      </c>
      <c r="L1075">
        <v>1</v>
      </c>
      <c r="M1075" t="b">
        <v>0</v>
      </c>
      <c r="N1075" s="6" t="s">
        <v>8282</v>
      </c>
      <c r="O1075" s="5">
        <f t="shared" si="64"/>
        <v>1.3333333333333335</v>
      </c>
      <c r="P1075">
        <f t="shared" si="65"/>
        <v>10</v>
      </c>
      <c r="Q1075" s="6" t="s">
        <v>8333</v>
      </c>
      <c r="R1075" s="6" t="s">
        <v>8334</v>
      </c>
      <c r="S1075">
        <f t="shared" si="66"/>
        <v>2011</v>
      </c>
      <c r="T1075">
        <f t="shared" si="67"/>
        <v>9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9">
        <v>41642.964641203704</v>
      </c>
      <c r="J1076" s="9">
        <v>41612.964641203704</v>
      </c>
      <c r="K1076" t="b">
        <v>0</v>
      </c>
      <c r="L1076">
        <v>30</v>
      </c>
      <c r="M1076" t="b">
        <v>0</v>
      </c>
      <c r="N1076" s="6" t="s">
        <v>8282</v>
      </c>
      <c r="O1076" s="5">
        <f t="shared" si="64"/>
        <v>6.3092592592592585</v>
      </c>
      <c r="P1076">
        <f t="shared" si="65"/>
        <v>113.56666666666666</v>
      </c>
      <c r="Q1076" s="6" t="s">
        <v>8333</v>
      </c>
      <c r="R1076" s="6" t="s">
        <v>8334</v>
      </c>
      <c r="S1076">
        <f t="shared" si="66"/>
        <v>2013</v>
      </c>
      <c r="T1076">
        <f t="shared" si="67"/>
        <v>12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9">
        <v>41035.695787037032</v>
      </c>
      <c r="J1077" s="9">
        <v>41005.695787037032</v>
      </c>
      <c r="K1077" t="b">
        <v>0</v>
      </c>
      <c r="L1077">
        <v>3</v>
      </c>
      <c r="M1077" t="b">
        <v>0</v>
      </c>
      <c r="N1077" s="6" t="s">
        <v>8282</v>
      </c>
      <c r="O1077" s="5">
        <f t="shared" si="64"/>
        <v>4.5</v>
      </c>
      <c r="P1077">
        <f t="shared" si="65"/>
        <v>15</v>
      </c>
      <c r="Q1077" s="6" t="s">
        <v>8333</v>
      </c>
      <c r="R1077" s="6" t="s">
        <v>8334</v>
      </c>
      <c r="S1077">
        <f t="shared" si="66"/>
        <v>2012</v>
      </c>
      <c r="T1077">
        <f t="shared" si="67"/>
        <v>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9">
        <v>41893.169560185182</v>
      </c>
      <c r="J1078" s="9">
        <v>41838.169560185182</v>
      </c>
      <c r="K1078" t="b">
        <v>0</v>
      </c>
      <c r="L1078">
        <v>975</v>
      </c>
      <c r="M1078" t="b">
        <v>0</v>
      </c>
      <c r="N1078" s="6" t="s">
        <v>8282</v>
      </c>
      <c r="O1078" s="5">
        <f t="shared" si="64"/>
        <v>62.765333333333331</v>
      </c>
      <c r="P1078">
        <f t="shared" si="65"/>
        <v>48.281025641025643</v>
      </c>
      <c r="Q1078" s="6" t="s">
        <v>8333</v>
      </c>
      <c r="R1078" s="6" t="s">
        <v>8334</v>
      </c>
      <c r="S1078">
        <f t="shared" si="66"/>
        <v>2014</v>
      </c>
      <c r="T1078">
        <f t="shared" si="67"/>
        <v>7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9">
        <v>42382.958460648144</v>
      </c>
      <c r="J1079" s="9">
        <v>42352.958460648144</v>
      </c>
      <c r="K1079" t="b">
        <v>0</v>
      </c>
      <c r="L1079">
        <v>167</v>
      </c>
      <c r="M1079" t="b">
        <v>0</v>
      </c>
      <c r="N1079" s="6" t="s">
        <v>8282</v>
      </c>
      <c r="O1079" s="5">
        <f t="shared" si="64"/>
        <v>29.376000000000001</v>
      </c>
      <c r="P1079">
        <f t="shared" si="65"/>
        <v>43.976047904191617</v>
      </c>
      <c r="Q1079" s="6" t="s">
        <v>8333</v>
      </c>
      <c r="R1079" s="6" t="s">
        <v>8334</v>
      </c>
      <c r="S1079">
        <f t="shared" si="66"/>
        <v>2015</v>
      </c>
      <c r="T1079">
        <f t="shared" si="67"/>
        <v>12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9">
        <v>40745.987511574072</v>
      </c>
      <c r="J1080" s="9">
        <v>40700.987511574072</v>
      </c>
      <c r="K1080" t="b">
        <v>0</v>
      </c>
      <c r="L1080">
        <v>5</v>
      </c>
      <c r="M1080" t="b">
        <v>0</v>
      </c>
      <c r="N1080" s="6" t="s">
        <v>8282</v>
      </c>
      <c r="O1080" s="5">
        <f t="shared" si="64"/>
        <v>7.5</v>
      </c>
      <c r="P1080">
        <f t="shared" si="65"/>
        <v>9</v>
      </c>
      <c r="Q1080" s="6" t="s">
        <v>8333</v>
      </c>
      <c r="R1080" s="6" t="s">
        <v>8334</v>
      </c>
      <c r="S1080">
        <f t="shared" si="66"/>
        <v>2011</v>
      </c>
      <c r="T1080">
        <f t="shared" si="67"/>
        <v>6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9">
        <v>42504.35805555556</v>
      </c>
      <c r="J1081" s="9">
        <v>42479.35805555556</v>
      </c>
      <c r="K1081" t="b">
        <v>0</v>
      </c>
      <c r="L1081">
        <v>18</v>
      </c>
      <c r="M1081" t="b">
        <v>0</v>
      </c>
      <c r="N1081" s="6" t="s">
        <v>8282</v>
      </c>
      <c r="O1081" s="5">
        <f t="shared" si="64"/>
        <v>2.6076923076923078</v>
      </c>
      <c r="P1081">
        <f t="shared" si="65"/>
        <v>37.666666666666664</v>
      </c>
      <c r="Q1081" s="6" t="s">
        <v>8333</v>
      </c>
      <c r="R1081" s="6" t="s">
        <v>8334</v>
      </c>
      <c r="S1081">
        <f t="shared" si="66"/>
        <v>2016</v>
      </c>
      <c r="T1081">
        <f t="shared" si="67"/>
        <v>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9">
        <v>41769.929780092592</v>
      </c>
      <c r="J1082" s="9">
        <v>41739.929780092592</v>
      </c>
      <c r="K1082" t="b">
        <v>0</v>
      </c>
      <c r="L1082">
        <v>98</v>
      </c>
      <c r="M1082" t="b">
        <v>0</v>
      </c>
      <c r="N1082" s="6" t="s">
        <v>8282</v>
      </c>
      <c r="O1082" s="5">
        <f t="shared" si="64"/>
        <v>9.1050000000000004</v>
      </c>
      <c r="P1082">
        <f t="shared" si="65"/>
        <v>18.581632653061224</v>
      </c>
      <c r="Q1082" s="6" t="s">
        <v>8333</v>
      </c>
      <c r="R1082" s="6" t="s">
        <v>8334</v>
      </c>
      <c r="S1082">
        <f t="shared" si="66"/>
        <v>2014</v>
      </c>
      <c r="T1082">
        <f t="shared" si="67"/>
        <v>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9">
        <v>42032.718657407408</v>
      </c>
      <c r="J1083" s="9">
        <v>42002.718657407408</v>
      </c>
      <c r="K1083" t="b">
        <v>0</v>
      </c>
      <c r="L1083">
        <v>4</v>
      </c>
      <c r="M1083" t="b">
        <v>0</v>
      </c>
      <c r="N1083" s="6" t="s">
        <v>8282</v>
      </c>
      <c r="O1083" s="5">
        <f t="shared" si="64"/>
        <v>1.7647058823529412E-2</v>
      </c>
      <c r="P1083">
        <f t="shared" si="65"/>
        <v>3</v>
      </c>
      <c r="Q1083" s="6" t="s">
        <v>8333</v>
      </c>
      <c r="R1083" s="6" t="s">
        <v>8334</v>
      </c>
      <c r="S1083">
        <f t="shared" si="66"/>
        <v>2014</v>
      </c>
      <c r="T1083">
        <f t="shared" si="67"/>
        <v>12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9">
        <v>41131.697777777779</v>
      </c>
      <c r="J1084" s="9">
        <v>41101.697777777779</v>
      </c>
      <c r="K1084" t="b">
        <v>0</v>
      </c>
      <c r="L1084">
        <v>3</v>
      </c>
      <c r="M1084" t="b">
        <v>0</v>
      </c>
      <c r="N1084" s="6" t="s">
        <v>8282</v>
      </c>
      <c r="O1084" s="5">
        <f t="shared" si="64"/>
        <v>0.55999999999999994</v>
      </c>
      <c r="P1084">
        <f t="shared" si="65"/>
        <v>18.666666666666668</v>
      </c>
      <c r="Q1084" s="6" t="s">
        <v>8333</v>
      </c>
      <c r="R1084" s="6" t="s">
        <v>8334</v>
      </c>
      <c r="S1084">
        <f t="shared" si="66"/>
        <v>2012</v>
      </c>
      <c r="T1084">
        <f t="shared" si="67"/>
        <v>7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9">
        <v>41853.451192129629</v>
      </c>
      <c r="J1085" s="9">
        <v>41793.451192129629</v>
      </c>
      <c r="K1085" t="b">
        <v>0</v>
      </c>
      <c r="L1085">
        <v>1</v>
      </c>
      <c r="M1085" t="b">
        <v>0</v>
      </c>
      <c r="N1085" s="6" t="s">
        <v>8282</v>
      </c>
      <c r="O1085" s="5">
        <f t="shared" si="64"/>
        <v>0.82000000000000006</v>
      </c>
      <c r="P1085">
        <f t="shared" si="65"/>
        <v>410</v>
      </c>
      <c r="Q1085" s="6" t="s">
        <v>8333</v>
      </c>
      <c r="R1085" s="6" t="s">
        <v>8334</v>
      </c>
      <c r="S1085">
        <f t="shared" si="66"/>
        <v>2014</v>
      </c>
      <c r="T1085">
        <f t="shared" si="67"/>
        <v>6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9">
        <v>41859.703749999993</v>
      </c>
      <c r="J1086" s="9">
        <v>41829.703749999993</v>
      </c>
      <c r="K1086" t="b">
        <v>0</v>
      </c>
      <c r="L1086">
        <v>0</v>
      </c>
      <c r="M1086" t="b">
        <v>0</v>
      </c>
      <c r="N1086" s="6" t="s">
        <v>8282</v>
      </c>
      <c r="O1086" s="5">
        <f t="shared" si="64"/>
        <v>0</v>
      </c>
      <c r="P1086" t="e">
        <f t="shared" si="65"/>
        <v>#DIV/0!</v>
      </c>
      <c r="Q1086" s="6" t="s">
        <v>8333</v>
      </c>
      <c r="R1086" s="6" t="s">
        <v>8334</v>
      </c>
      <c r="S1086">
        <f t="shared" si="66"/>
        <v>2014</v>
      </c>
      <c r="T1086">
        <f t="shared" si="67"/>
        <v>7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9">
        <v>42443.421006944445</v>
      </c>
      <c r="J1087" s="9">
        <v>42413.462673611109</v>
      </c>
      <c r="K1087" t="b">
        <v>0</v>
      </c>
      <c r="L1087">
        <v>9</v>
      </c>
      <c r="M1087" t="b">
        <v>0</v>
      </c>
      <c r="N1087" s="6" t="s">
        <v>8282</v>
      </c>
      <c r="O1087" s="5">
        <f t="shared" si="64"/>
        <v>3.42</v>
      </c>
      <c r="P1087">
        <f t="shared" si="65"/>
        <v>114</v>
      </c>
      <c r="Q1087" s="6" t="s">
        <v>8333</v>
      </c>
      <c r="R1087" s="6" t="s">
        <v>8334</v>
      </c>
      <c r="S1087">
        <f t="shared" si="66"/>
        <v>2016</v>
      </c>
      <c r="T1087">
        <f t="shared" si="67"/>
        <v>2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9">
        <v>41875.658460648148</v>
      </c>
      <c r="J1088" s="9">
        <v>41845.658460648148</v>
      </c>
      <c r="K1088" t="b">
        <v>0</v>
      </c>
      <c r="L1088">
        <v>2</v>
      </c>
      <c r="M1088" t="b">
        <v>0</v>
      </c>
      <c r="N1088" s="6" t="s">
        <v>8282</v>
      </c>
      <c r="O1088" s="5">
        <f t="shared" si="64"/>
        <v>8.3333333333333343E-2</v>
      </c>
      <c r="P1088">
        <f t="shared" si="65"/>
        <v>7.5</v>
      </c>
      <c r="Q1088" s="6" t="s">
        <v>8333</v>
      </c>
      <c r="R1088" s="6" t="s">
        <v>8334</v>
      </c>
      <c r="S1088">
        <f t="shared" si="66"/>
        <v>2014</v>
      </c>
      <c r="T1088">
        <f t="shared" si="67"/>
        <v>7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9">
        <v>41805.505636574075</v>
      </c>
      <c r="J1089" s="9">
        <v>41775.505636574075</v>
      </c>
      <c r="K1089" t="b">
        <v>0</v>
      </c>
      <c r="L1089">
        <v>0</v>
      </c>
      <c r="M1089" t="b">
        <v>0</v>
      </c>
      <c r="N1089" s="6" t="s">
        <v>8282</v>
      </c>
      <c r="O1089" s="5">
        <f t="shared" si="64"/>
        <v>0</v>
      </c>
      <c r="P1089" t="e">
        <f t="shared" si="65"/>
        <v>#DIV/0!</v>
      </c>
      <c r="Q1089" s="6" t="s">
        <v>8333</v>
      </c>
      <c r="R1089" s="6" t="s">
        <v>8334</v>
      </c>
      <c r="S1089">
        <f t="shared" si="66"/>
        <v>2014</v>
      </c>
      <c r="T1089">
        <f t="shared" si="67"/>
        <v>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9">
        <v>41753.591053240736</v>
      </c>
      <c r="J1090" s="9">
        <v>41723.591053240736</v>
      </c>
      <c r="K1090" t="b">
        <v>0</v>
      </c>
      <c r="L1090">
        <v>147</v>
      </c>
      <c r="M1090" t="b">
        <v>0</v>
      </c>
      <c r="N1090" s="6" t="s">
        <v>8282</v>
      </c>
      <c r="O1090" s="5">
        <f t="shared" ref="O1090:O1153" si="68">E1090/D1090*100</f>
        <v>14.182977777777777</v>
      </c>
      <c r="P1090">
        <f t="shared" ref="P1090:P1153" si="69">E1090/L1090</f>
        <v>43.41727891156463</v>
      </c>
      <c r="Q1090" s="6" t="s">
        <v>8333</v>
      </c>
      <c r="R1090" s="6" t="s">
        <v>8334</v>
      </c>
      <c r="S1090">
        <f t="shared" si="66"/>
        <v>2014</v>
      </c>
      <c r="T1090">
        <f t="shared" si="67"/>
        <v>3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9">
        <v>42180.981192129628</v>
      </c>
      <c r="J1091" s="9">
        <v>42150.981192129628</v>
      </c>
      <c r="K1091" t="b">
        <v>0</v>
      </c>
      <c r="L1091">
        <v>49</v>
      </c>
      <c r="M1091" t="b">
        <v>0</v>
      </c>
      <c r="N1091" s="6" t="s">
        <v>8282</v>
      </c>
      <c r="O1091" s="5">
        <f t="shared" si="68"/>
        <v>7.8266666666666662</v>
      </c>
      <c r="P1091">
        <f t="shared" si="69"/>
        <v>23.959183673469386</v>
      </c>
      <c r="Q1091" s="6" t="s">
        <v>8333</v>
      </c>
      <c r="R1091" s="6" t="s">
        <v>8334</v>
      </c>
      <c r="S1091">
        <f t="shared" ref="S1091:S1154" si="70">YEAR(J1091)</f>
        <v>2015</v>
      </c>
      <c r="T1091">
        <f t="shared" ref="T1091:T1154" si="71">MONTH(J1091)</f>
        <v>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9">
        <v>42152.977465277778</v>
      </c>
      <c r="J1092" s="9">
        <v>42122.977465277778</v>
      </c>
      <c r="K1092" t="b">
        <v>0</v>
      </c>
      <c r="L1092">
        <v>1</v>
      </c>
      <c r="M1092" t="b">
        <v>0</v>
      </c>
      <c r="N1092" s="6" t="s">
        <v>8282</v>
      </c>
      <c r="O1092" s="5">
        <f t="shared" si="68"/>
        <v>3.8464497269020695E-2</v>
      </c>
      <c r="P1092">
        <f t="shared" si="69"/>
        <v>5</v>
      </c>
      <c r="Q1092" s="6" t="s">
        <v>8333</v>
      </c>
      <c r="R1092" s="6" t="s">
        <v>8334</v>
      </c>
      <c r="S1092">
        <f t="shared" si="70"/>
        <v>2015</v>
      </c>
      <c r="T1092">
        <f t="shared" si="71"/>
        <v>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9">
        <v>42470.57027777777</v>
      </c>
      <c r="J1093" s="9">
        <v>42440.611944444441</v>
      </c>
      <c r="K1093" t="b">
        <v>0</v>
      </c>
      <c r="L1093">
        <v>2</v>
      </c>
      <c r="M1093" t="b">
        <v>0</v>
      </c>
      <c r="N1093" s="6" t="s">
        <v>8282</v>
      </c>
      <c r="O1093" s="5">
        <f t="shared" si="68"/>
        <v>12.5</v>
      </c>
      <c r="P1093">
        <f t="shared" si="69"/>
        <v>12.5</v>
      </c>
      <c r="Q1093" s="6" t="s">
        <v>8333</v>
      </c>
      <c r="R1093" s="6" t="s">
        <v>8334</v>
      </c>
      <c r="S1093">
        <f t="shared" si="70"/>
        <v>2016</v>
      </c>
      <c r="T1093">
        <f t="shared" si="71"/>
        <v>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9">
        <v>41279.817569444444</v>
      </c>
      <c r="J1094" s="9">
        <v>41249.817569444444</v>
      </c>
      <c r="K1094" t="b">
        <v>0</v>
      </c>
      <c r="L1094">
        <v>7</v>
      </c>
      <c r="M1094" t="b">
        <v>0</v>
      </c>
      <c r="N1094" s="6" t="s">
        <v>8282</v>
      </c>
      <c r="O1094" s="5">
        <f t="shared" si="68"/>
        <v>1.05</v>
      </c>
      <c r="P1094">
        <f t="shared" si="69"/>
        <v>3</v>
      </c>
      <c r="Q1094" s="6" t="s">
        <v>8333</v>
      </c>
      <c r="R1094" s="6" t="s">
        <v>8334</v>
      </c>
      <c r="S1094">
        <f t="shared" si="70"/>
        <v>2012</v>
      </c>
      <c r="T1094">
        <f t="shared" si="71"/>
        <v>12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9">
        <v>42411.765474537031</v>
      </c>
      <c r="J1095" s="9">
        <v>42396.765474537031</v>
      </c>
      <c r="K1095" t="b">
        <v>0</v>
      </c>
      <c r="L1095">
        <v>4</v>
      </c>
      <c r="M1095" t="b">
        <v>0</v>
      </c>
      <c r="N1095" s="6" t="s">
        <v>8282</v>
      </c>
      <c r="O1095" s="5">
        <f t="shared" si="68"/>
        <v>14.083333333333334</v>
      </c>
      <c r="P1095">
        <f t="shared" si="69"/>
        <v>10.5625</v>
      </c>
      <c r="Q1095" s="6" t="s">
        <v>8333</v>
      </c>
      <c r="R1095" s="6" t="s">
        <v>8334</v>
      </c>
      <c r="S1095">
        <f t="shared" si="70"/>
        <v>2016</v>
      </c>
      <c r="T1095">
        <f t="shared" si="71"/>
        <v>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9">
        <v>40825.505011574067</v>
      </c>
      <c r="J1096" s="9">
        <v>40795.505011574067</v>
      </c>
      <c r="K1096" t="b">
        <v>0</v>
      </c>
      <c r="L1096">
        <v>27</v>
      </c>
      <c r="M1096" t="b">
        <v>0</v>
      </c>
      <c r="N1096" s="6" t="s">
        <v>8282</v>
      </c>
      <c r="O1096" s="5">
        <f t="shared" si="68"/>
        <v>18.300055555555556</v>
      </c>
      <c r="P1096">
        <f t="shared" si="69"/>
        <v>122.00037037037038</v>
      </c>
      <c r="Q1096" s="6" t="s">
        <v>8333</v>
      </c>
      <c r="R1096" s="6" t="s">
        <v>8334</v>
      </c>
      <c r="S1096">
        <f t="shared" si="70"/>
        <v>2011</v>
      </c>
      <c r="T1096">
        <f t="shared" si="71"/>
        <v>9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9">
        <v>41516.328935185185</v>
      </c>
      <c r="J1097" s="9">
        <v>41486.328935185185</v>
      </c>
      <c r="K1097" t="b">
        <v>0</v>
      </c>
      <c r="L1097">
        <v>94</v>
      </c>
      <c r="M1097" t="b">
        <v>0</v>
      </c>
      <c r="N1097" s="6" t="s">
        <v>8282</v>
      </c>
      <c r="O1097" s="5">
        <f t="shared" si="68"/>
        <v>5.0347999999999997</v>
      </c>
      <c r="P1097">
        <f t="shared" si="69"/>
        <v>267.80851063829789</v>
      </c>
      <c r="Q1097" s="6" t="s">
        <v>8333</v>
      </c>
      <c r="R1097" s="6" t="s">
        <v>8334</v>
      </c>
      <c r="S1097">
        <f t="shared" si="70"/>
        <v>2013</v>
      </c>
      <c r="T1097">
        <f t="shared" si="71"/>
        <v>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9">
        <v>41915.9375</v>
      </c>
      <c r="J1098" s="9">
        <v>41885.309652777774</v>
      </c>
      <c r="K1098" t="b">
        <v>0</v>
      </c>
      <c r="L1098">
        <v>29</v>
      </c>
      <c r="M1098" t="b">
        <v>0</v>
      </c>
      <c r="N1098" s="6" t="s">
        <v>8282</v>
      </c>
      <c r="O1098" s="5">
        <f t="shared" si="68"/>
        <v>17.933333333333334</v>
      </c>
      <c r="P1098">
        <f t="shared" si="69"/>
        <v>74.206896551724142</v>
      </c>
      <c r="Q1098" s="6" t="s">
        <v>8333</v>
      </c>
      <c r="R1098" s="6" t="s">
        <v>8334</v>
      </c>
      <c r="S1098">
        <f t="shared" si="70"/>
        <v>2014</v>
      </c>
      <c r="T1098">
        <f t="shared" si="71"/>
        <v>9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9">
        <v>41700.584224537037</v>
      </c>
      <c r="J1099" s="9">
        <v>41660.584224537037</v>
      </c>
      <c r="K1099" t="b">
        <v>0</v>
      </c>
      <c r="L1099">
        <v>7</v>
      </c>
      <c r="M1099" t="b">
        <v>0</v>
      </c>
      <c r="N1099" s="6" t="s">
        <v>8282</v>
      </c>
      <c r="O1099" s="5">
        <f t="shared" si="68"/>
        <v>4.7E-2</v>
      </c>
      <c r="P1099">
        <f t="shared" si="69"/>
        <v>6.7142857142857144</v>
      </c>
      <c r="Q1099" s="6" t="s">
        <v>8333</v>
      </c>
      <c r="R1099" s="6" t="s">
        <v>8334</v>
      </c>
      <c r="S1099">
        <f t="shared" si="70"/>
        <v>2014</v>
      </c>
      <c r="T1099">
        <f t="shared" si="71"/>
        <v>1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9">
        <v>41742.554340277777</v>
      </c>
      <c r="J1100" s="9">
        <v>41712.554340277777</v>
      </c>
      <c r="K1100" t="b">
        <v>0</v>
      </c>
      <c r="L1100">
        <v>22</v>
      </c>
      <c r="M1100" t="b">
        <v>0</v>
      </c>
      <c r="N1100" s="6" t="s">
        <v>8282</v>
      </c>
      <c r="O1100" s="5">
        <f t="shared" si="68"/>
        <v>7.2120000000000006</v>
      </c>
      <c r="P1100">
        <f t="shared" si="69"/>
        <v>81.954545454545453</v>
      </c>
      <c r="Q1100" s="6" t="s">
        <v>8333</v>
      </c>
      <c r="R1100" s="6" t="s">
        <v>8334</v>
      </c>
      <c r="S1100">
        <f t="shared" si="70"/>
        <v>2014</v>
      </c>
      <c r="T1100">
        <f t="shared" si="71"/>
        <v>3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9">
        <v>42137.628101851849</v>
      </c>
      <c r="J1101" s="9">
        <v>42107.628101851849</v>
      </c>
      <c r="K1101" t="b">
        <v>0</v>
      </c>
      <c r="L1101">
        <v>1</v>
      </c>
      <c r="M1101" t="b">
        <v>0</v>
      </c>
      <c r="N1101" s="6" t="s">
        <v>8282</v>
      </c>
      <c r="O1101" s="5">
        <f t="shared" si="68"/>
        <v>0.5</v>
      </c>
      <c r="P1101">
        <f t="shared" si="69"/>
        <v>25</v>
      </c>
      <c r="Q1101" s="6" t="s">
        <v>8333</v>
      </c>
      <c r="R1101" s="6" t="s">
        <v>8334</v>
      </c>
      <c r="S1101">
        <f t="shared" si="70"/>
        <v>2015</v>
      </c>
      <c r="T1101">
        <f t="shared" si="71"/>
        <v>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9">
        <v>42413.902442129627</v>
      </c>
      <c r="J1102" s="9">
        <v>42383.902442129627</v>
      </c>
      <c r="K1102" t="b">
        <v>0</v>
      </c>
      <c r="L1102">
        <v>10</v>
      </c>
      <c r="M1102" t="b">
        <v>0</v>
      </c>
      <c r="N1102" s="6" t="s">
        <v>8282</v>
      </c>
      <c r="O1102" s="5">
        <f t="shared" si="68"/>
        <v>2.5</v>
      </c>
      <c r="P1102">
        <f t="shared" si="69"/>
        <v>10</v>
      </c>
      <c r="Q1102" s="6" t="s">
        <v>8333</v>
      </c>
      <c r="R1102" s="6" t="s">
        <v>8334</v>
      </c>
      <c r="S1102">
        <f t="shared" si="70"/>
        <v>2016</v>
      </c>
      <c r="T1102">
        <f t="shared" si="71"/>
        <v>1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9">
        <v>42565.549999999996</v>
      </c>
      <c r="J1103" s="9">
        <v>42538.564097222225</v>
      </c>
      <c r="K1103" t="b">
        <v>0</v>
      </c>
      <c r="L1103">
        <v>6</v>
      </c>
      <c r="M1103" t="b">
        <v>0</v>
      </c>
      <c r="N1103" s="6" t="s">
        <v>8282</v>
      </c>
      <c r="O1103" s="5">
        <f t="shared" si="68"/>
        <v>4.1000000000000002E-2</v>
      </c>
      <c r="P1103">
        <f t="shared" si="69"/>
        <v>6.833333333333333</v>
      </c>
      <c r="Q1103" s="6" t="s">
        <v>8333</v>
      </c>
      <c r="R1103" s="6" t="s">
        <v>8334</v>
      </c>
      <c r="S1103">
        <f t="shared" si="70"/>
        <v>2016</v>
      </c>
      <c r="T1103">
        <f t="shared" si="71"/>
        <v>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9">
        <v>41617.040972222218</v>
      </c>
      <c r="J1104" s="9">
        <v>41576.837094907409</v>
      </c>
      <c r="K1104" t="b">
        <v>0</v>
      </c>
      <c r="L1104">
        <v>24</v>
      </c>
      <c r="M1104" t="b">
        <v>0</v>
      </c>
      <c r="N1104" s="6" t="s">
        <v>8282</v>
      </c>
      <c r="O1104" s="5">
        <f t="shared" si="68"/>
        <v>5.3125</v>
      </c>
      <c r="P1104">
        <f t="shared" si="69"/>
        <v>17.708333333333332</v>
      </c>
      <c r="Q1104" s="6" t="s">
        <v>8333</v>
      </c>
      <c r="R1104" s="6" t="s">
        <v>8334</v>
      </c>
      <c r="S1104">
        <f t="shared" si="70"/>
        <v>2013</v>
      </c>
      <c r="T1104">
        <f t="shared" si="71"/>
        <v>10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9">
        <v>42539.013773148145</v>
      </c>
      <c r="J1105" s="9">
        <v>42479.013773148145</v>
      </c>
      <c r="K1105" t="b">
        <v>0</v>
      </c>
      <c r="L1105">
        <v>15</v>
      </c>
      <c r="M1105" t="b">
        <v>0</v>
      </c>
      <c r="N1105" s="6" t="s">
        <v>8282</v>
      </c>
      <c r="O1105" s="5">
        <f t="shared" si="68"/>
        <v>1.6199999999999999</v>
      </c>
      <c r="P1105">
        <f t="shared" si="69"/>
        <v>16.2</v>
      </c>
      <c r="Q1105" s="6" t="s">
        <v>8333</v>
      </c>
      <c r="R1105" s="6" t="s">
        <v>8334</v>
      </c>
      <c r="S1105">
        <f t="shared" si="70"/>
        <v>2016</v>
      </c>
      <c r="T1105">
        <f t="shared" si="71"/>
        <v>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9">
        <v>41801.201631944445</v>
      </c>
      <c r="J1106" s="9">
        <v>41771.201631944445</v>
      </c>
      <c r="K1106" t="b">
        <v>0</v>
      </c>
      <c r="L1106">
        <v>37</v>
      </c>
      <c r="M1106" t="b">
        <v>0</v>
      </c>
      <c r="N1106" s="6" t="s">
        <v>8282</v>
      </c>
      <c r="O1106" s="5">
        <f t="shared" si="68"/>
        <v>4.9516666666666671</v>
      </c>
      <c r="P1106">
        <f t="shared" si="69"/>
        <v>80.297297297297291</v>
      </c>
      <c r="Q1106" s="6" t="s">
        <v>8333</v>
      </c>
      <c r="R1106" s="6" t="s">
        <v>8334</v>
      </c>
      <c r="S1106">
        <f t="shared" si="70"/>
        <v>2014</v>
      </c>
      <c r="T1106">
        <f t="shared" si="71"/>
        <v>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9">
        <v>41721.885729166665</v>
      </c>
      <c r="J1107" s="9">
        <v>41691.927395833329</v>
      </c>
      <c r="K1107" t="b">
        <v>0</v>
      </c>
      <c r="L1107">
        <v>20</v>
      </c>
      <c r="M1107" t="b">
        <v>0</v>
      </c>
      <c r="N1107" s="6" t="s">
        <v>8282</v>
      </c>
      <c r="O1107" s="5">
        <f t="shared" si="68"/>
        <v>0.159</v>
      </c>
      <c r="P1107">
        <f t="shared" si="69"/>
        <v>71.55</v>
      </c>
      <c r="Q1107" s="6" t="s">
        <v>8333</v>
      </c>
      <c r="R1107" s="6" t="s">
        <v>8334</v>
      </c>
      <c r="S1107">
        <f t="shared" si="70"/>
        <v>2014</v>
      </c>
      <c r="T1107">
        <f t="shared" si="71"/>
        <v>2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9">
        <v>41003.490451388883</v>
      </c>
      <c r="J1108" s="9">
        <v>40973.532118055555</v>
      </c>
      <c r="K1108" t="b">
        <v>0</v>
      </c>
      <c r="L1108">
        <v>7</v>
      </c>
      <c r="M1108" t="b">
        <v>0</v>
      </c>
      <c r="N1108" s="6" t="s">
        <v>8282</v>
      </c>
      <c r="O1108" s="5">
        <f t="shared" si="68"/>
        <v>41.25</v>
      </c>
      <c r="P1108">
        <f t="shared" si="69"/>
        <v>23.571428571428573</v>
      </c>
      <c r="Q1108" s="6" t="s">
        <v>8333</v>
      </c>
      <c r="R1108" s="6" t="s">
        <v>8334</v>
      </c>
      <c r="S1108">
        <f t="shared" si="70"/>
        <v>2012</v>
      </c>
      <c r="T1108">
        <f t="shared" si="71"/>
        <v>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9">
        <v>41843.653055555551</v>
      </c>
      <c r="J1109" s="9">
        <v>41813.653055555551</v>
      </c>
      <c r="K1109" t="b">
        <v>0</v>
      </c>
      <c r="L1109">
        <v>0</v>
      </c>
      <c r="M1109" t="b">
        <v>0</v>
      </c>
      <c r="N1109" s="6" t="s">
        <v>8282</v>
      </c>
      <c r="O1109" s="5">
        <f t="shared" si="68"/>
        <v>0</v>
      </c>
      <c r="P1109" t="e">
        <f t="shared" si="69"/>
        <v>#DIV/0!</v>
      </c>
      <c r="Q1109" s="6" t="s">
        <v>8333</v>
      </c>
      <c r="R1109" s="6" t="s">
        <v>8334</v>
      </c>
      <c r="S1109">
        <f t="shared" si="70"/>
        <v>2014</v>
      </c>
      <c r="T1109">
        <f t="shared" si="71"/>
        <v>6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9">
        <v>41012.386979166666</v>
      </c>
      <c r="J1110" s="9">
        <v>40952.42864583333</v>
      </c>
      <c r="K1110" t="b">
        <v>0</v>
      </c>
      <c r="L1110">
        <v>21</v>
      </c>
      <c r="M1110" t="b">
        <v>0</v>
      </c>
      <c r="N1110" s="6" t="s">
        <v>8282</v>
      </c>
      <c r="O1110" s="5">
        <f t="shared" si="68"/>
        <v>2.93</v>
      </c>
      <c r="P1110">
        <f t="shared" si="69"/>
        <v>34.88095238095238</v>
      </c>
      <c r="Q1110" s="6" t="s">
        <v>8333</v>
      </c>
      <c r="R1110" s="6" t="s">
        <v>8334</v>
      </c>
      <c r="S1110">
        <f t="shared" si="70"/>
        <v>2012</v>
      </c>
      <c r="T1110">
        <f t="shared" si="71"/>
        <v>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9">
        <v>42692.5855324074</v>
      </c>
      <c r="J1111" s="9">
        <v>42662.543865740743</v>
      </c>
      <c r="K1111" t="b">
        <v>0</v>
      </c>
      <c r="L1111">
        <v>3</v>
      </c>
      <c r="M1111" t="b">
        <v>0</v>
      </c>
      <c r="N1111" s="6" t="s">
        <v>8282</v>
      </c>
      <c r="O1111" s="5">
        <f t="shared" si="68"/>
        <v>0.44999999999999996</v>
      </c>
      <c r="P1111">
        <f t="shared" si="69"/>
        <v>15</v>
      </c>
      <c r="Q1111" s="6" t="s">
        <v>8333</v>
      </c>
      <c r="R1111" s="6" t="s">
        <v>8334</v>
      </c>
      <c r="S1111">
        <f t="shared" si="70"/>
        <v>2016</v>
      </c>
      <c r="T1111">
        <f t="shared" si="71"/>
        <v>10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9">
        <v>41250.72479166666</v>
      </c>
      <c r="J1112" s="9">
        <v>41220.72479166666</v>
      </c>
      <c r="K1112" t="b">
        <v>0</v>
      </c>
      <c r="L1112">
        <v>11</v>
      </c>
      <c r="M1112" t="b">
        <v>0</v>
      </c>
      <c r="N1112" s="6" t="s">
        <v>8282</v>
      </c>
      <c r="O1112" s="5">
        <f t="shared" si="68"/>
        <v>0.51</v>
      </c>
      <c r="P1112">
        <f t="shared" si="69"/>
        <v>23.181818181818183</v>
      </c>
      <c r="Q1112" s="6" t="s">
        <v>8333</v>
      </c>
      <c r="R1112" s="6" t="s">
        <v>8334</v>
      </c>
      <c r="S1112">
        <f t="shared" si="70"/>
        <v>2012</v>
      </c>
      <c r="T1112">
        <f t="shared" si="71"/>
        <v>11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9">
        <v>42376.995254629634</v>
      </c>
      <c r="J1113" s="9">
        <v>42346.995254629634</v>
      </c>
      <c r="K1113" t="b">
        <v>0</v>
      </c>
      <c r="L1113">
        <v>1</v>
      </c>
      <c r="M1113" t="b">
        <v>0</v>
      </c>
      <c r="N1113" s="6" t="s">
        <v>8282</v>
      </c>
      <c r="O1113" s="5">
        <f t="shared" si="68"/>
        <v>0.04</v>
      </c>
      <c r="P1113">
        <f t="shared" si="69"/>
        <v>1</v>
      </c>
      <c r="Q1113" s="6" t="s">
        <v>8333</v>
      </c>
      <c r="R1113" s="6" t="s">
        <v>8334</v>
      </c>
      <c r="S1113">
        <f t="shared" si="70"/>
        <v>2015</v>
      </c>
      <c r="T1113">
        <f t="shared" si="71"/>
        <v>12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9">
        <v>42023.145833333336</v>
      </c>
      <c r="J1114" s="9">
        <v>41963.551053240742</v>
      </c>
      <c r="K1114" t="b">
        <v>0</v>
      </c>
      <c r="L1114">
        <v>312</v>
      </c>
      <c r="M1114" t="b">
        <v>0</v>
      </c>
      <c r="N1114" s="6" t="s">
        <v>8282</v>
      </c>
      <c r="O1114" s="5">
        <f t="shared" si="68"/>
        <v>35.537409090909087</v>
      </c>
      <c r="P1114">
        <f t="shared" si="69"/>
        <v>100.23371794871794</v>
      </c>
      <c r="Q1114" s="6" t="s">
        <v>8333</v>
      </c>
      <c r="R1114" s="6" t="s">
        <v>8334</v>
      </c>
      <c r="S1114">
        <f t="shared" si="70"/>
        <v>2014</v>
      </c>
      <c r="T1114">
        <f t="shared" si="71"/>
        <v>11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9">
        <v>41865.768749999996</v>
      </c>
      <c r="J1115" s="9">
        <v>41835.768749999996</v>
      </c>
      <c r="K1115" t="b">
        <v>0</v>
      </c>
      <c r="L1115">
        <v>1</v>
      </c>
      <c r="M1115" t="b">
        <v>0</v>
      </c>
      <c r="N1115" s="6" t="s">
        <v>8282</v>
      </c>
      <c r="O1115" s="5">
        <f t="shared" si="68"/>
        <v>0.5</v>
      </c>
      <c r="P1115">
        <f t="shared" si="69"/>
        <v>5</v>
      </c>
      <c r="Q1115" s="6" t="s">
        <v>8333</v>
      </c>
      <c r="R1115" s="6" t="s">
        <v>8334</v>
      </c>
      <c r="S1115">
        <f t="shared" si="70"/>
        <v>2014</v>
      </c>
      <c r="T1115">
        <f t="shared" si="71"/>
        <v>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9">
        <v>41556.13758101852</v>
      </c>
      <c r="J1116" s="9">
        <v>41526.13758101852</v>
      </c>
      <c r="K1116" t="b">
        <v>0</v>
      </c>
      <c r="L1116">
        <v>3</v>
      </c>
      <c r="M1116" t="b">
        <v>0</v>
      </c>
      <c r="N1116" s="6" t="s">
        <v>8282</v>
      </c>
      <c r="O1116" s="5">
        <f t="shared" si="68"/>
        <v>0.16666666666666669</v>
      </c>
      <c r="P1116">
        <f t="shared" si="69"/>
        <v>3.3333333333333335</v>
      </c>
      <c r="Q1116" s="6" t="s">
        <v>8333</v>
      </c>
      <c r="R1116" s="6" t="s">
        <v>8334</v>
      </c>
      <c r="S1116">
        <f t="shared" si="70"/>
        <v>2013</v>
      </c>
      <c r="T1116">
        <f t="shared" si="71"/>
        <v>9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9">
        <v>42459.445543981477</v>
      </c>
      <c r="J1117" s="9">
        <v>42429.487210648142</v>
      </c>
      <c r="K1117" t="b">
        <v>0</v>
      </c>
      <c r="L1117">
        <v>4</v>
      </c>
      <c r="M1117" t="b">
        <v>0</v>
      </c>
      <c r="N1117" s="6" t="s">
        <v>8282</v>
      </c>
      <c r="O1117" s="5">
        <f t="shared" si="68"/>
        <v>0.13250000000000001</v>
      </c>
      <c r="P1117">
        <f t="shared" si="69"/>
        <v>13.25</v>
      </c>
      <c r="Q1117" s="6" t="s">
        <v>8333</v>
      </c>
      <c r="R1117" s="6" t="s">
        <v>8334</v>
      </c>
      <c r="S1117">
        <f t="shared" si="70"/>
        <v>2016</v>
      </c>
      <c r="T1117">
        <f t="shared" si="71"/>
        <v>2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9">
        <v>41069.638981481476</v>
      </c>
      <c r="J1118" s="9">
        <v>41009.638981481476</v>
      </c>
      <c r="K1118" t="b">
        <v>0</v>
      </c>
      <c r="L1118">
        <v>10</v>
      </c>
      <c r="M1118" t="b">
        <v>0</v>
      </c>
      <c r="N1118" s="6" t="s">
        <v>8282</v>
      </c>
      <c r="O1118" s="5">
        <f t="shared" si="68"/>
        <v>3.5704000000000007E-2</v>
      </c>
      <c r="P1118">
        <f t="shared" si="69"/>
        <v>17.852</v>
      </c>
      <c r="Q1118" s="6" t="s">
        <v>8333</v>
      </c>
      <c r="R1118" s="6" t="s">
        <v>8334</v>
      </c>
      <c r="S1118">
        <f t="shared" si="70"/>
        <v>2012</v>
      </c>
      <c r="T1118">
        <f t="shared" si="71"/>
        <v>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9">
        <v>42363.390196759261</v>
      </c>
      <c r="J1119" s="9">
        <v>42333.390196759261</v>
      </c>
      <c r="K1119" t="b">
        <v>0</v>
      </c>
      <c r="L1119">
        <v>8</v>
      </c>
      <c r="M1119" t="b">
        <v>0</v>
      </c>
      <c r="N1119" s="6" t="s">
        <v>8282</v>
      </c>
      <c r="O1119" s="5">
        <f t="shared" si="68"/>
        <v>8.3000000000000007</v>
      </c>
      <c r="P1119">
        <f t="shared" si="69"/>
        <v>10.375</v>
      </c>
      <c r="Q1119" s="6" t="s">
        <v>8333</v>
      </c>
      <c r="R1119" s="6" t="s">
        <v>8334</v>
      </c>
      <c r="S1119">
        <f t="shared" si="70"/>
        <v>2015</v>
      </c>
      <c r="T1119">
        <f t="shared" si="71"/>
        <v>11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9">
        <v>41733.91642361111</v>
      </c>
      <c r="J1120" s="9">
        <v>41703.958090277774</v>
      </c>
      <c r="K1120" t="b">
        <v>0</v>
      </c>
      <c r="L1120">
        <v>3</v>
      </c>
      <c r="M1120" t="b">
        <v>0</v>
      </c>
      <c r="N1120" s="6" t="s">
        <v>8282</v>
      </c>
      <c r="O1120" s="5">
        <f t="shared" si="68"/>
        <v>2.4222222222222221</v>
      </c>
      <c r="P1120">
        <f t="shared" si="69"/>
        <v>36.333333333333336</v>
      </c>
      <c r="Q1120" s="6" t="s">
        <v>8333</v>
      </c>
      <c r="R1120" s="6" t="s">
        <v>8334</v>
      </c>
      <c r="S1120">
        <f t="shared" si="70"/>
        <v>2014</v>
      </c>
      <c r="T1120">
        <f t="shared" si="71"/>
        <v>3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9">
        <v>41735.584074074075</v>
      </c>
      <c r="J1121" s="9">
        <v>41722.584074074075</v>
      </c>
      <c r="K1121" t="b">
        <v>0</v>
      </c>
      <c r="L1121">
        <v>1</v>
      </c>
      <c r="M1121" t="b">
        <v>0</v>
      </c>
      <c r="N1121" s="6" t="s">
        <v>8282</v>
      </c>
      <c r="O1121" s="5">
        <f t="shared" si="68"/>
        <v>0.23809523809523811</v>
      </c>
      <c r="P1121">
        <f t="shared" si="69"/>
        <v>5</v>
      </c>
      <c r="Q1121" s="6" t="s">
        <v>8333</v>
      </c>
      <c r="R1121" s="6" t="s">
        <v>8334</v>
      </c>
      <c r="S1121">
        <f t="shared" si="70"/>
        <v>2014</v>
      </c>
      <c r="T1121">
        <f t="shared" si="71"/>
        <v>3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9">
        <v>40844.664351851847</v>
      </c>
      <c r="J1122" s="9">
        <v>40799.664351851847</v>
      </c>
      <c r="K1122" t="b">
        <v>0</v>
      </c>
      <c r="L1122">
        <v>0</v>
      </c>
      <c r="M1122" t="b">
        <v>0</v>
      </c>
      <c r="N1122" s="6" t="s">
        <v>8282</v>
      </c>
      <c r="O1122" s="5">
        <f t="shared" si="68"/>
        <v>0</v>
      </c>
      <c r="P1122" t="e">
        <f t="shared" si="69"/>
        <v>#DIV/0!</v>
      </c>
      <c r="Q1122" s="6" t="s">
        <v>8333</v>
      </c>
      <c r="R1122" s="6" t="s">
        <v>8334</v>
      </c>
      <c r="S1122">
        <f t="shared" si="70"/>
        <v>2011</v>
      </c>
      <c r="T1122">
        <f t="shared" si="71"/>
        <v>9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9">
        <v>42442.684212962959</v>
      </c>
      <c r="J1123" s="9">
        <v>42412.72587962963</v>
      </c>
      <c r="K1123" t="b">
        <v>0</v>
      </c>
      <c r="L1123">
        <v>5</v>
      </c>
      <c r="M1123" t="b">
        <v>0</v>
      </c>
      <c r="N1123" s="6" t="s">
        <v>8282</v>
      </c>
      <c r="O1123" s="5">
        <f t="shared" si="68"/>
        <v>1.1599999999999999E-2</v>
      </c>
      <c r="P1123">
        <f t="shared" si="69"/>
        <v>5.8</v>
      </c>
      <c r="Q1123" s="6" t="s">
        <v>8333</v>
      </c>
      <c r="R1123" s="6" t="s">
        <v>8334</v>
      </c>
      <c r="S1123">
        <f t="shared" si="70"/>
        <v>2016</v>
      </c>
      <c r="T1123">
        <f t="shared" si="71"/>
        <v>2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9">
        <v>41424.495659722219</v>
      </c>
      <c r="J1124" s="9">
        <v>41410.495659722219</v>
      </c>
      <c r="K1124" t="b">
        <v>0</v>
      </c>
      <c r="L1124">
        <v>0</v>
      </c>
      <c r="M1124" t="b">
        <v>0</v>
      </c>
      <c r="N1124" s="6" t="s">
        <v>8282</v>
      </c>
      <c r="O1124" s="5">
        <f t="shared" si="68"/>
        <v>0</v>
      </c>
      <c r="P1124" t="e">
        <f t="shared" si="69"/>
        <v>#DIV/0!</v>
      </c>
      <c r="Q1124" s="6" t="s">
        <v>8333</v>
      </c>
      <c r="R1124" s="6" t="s">
        <v>8334</v>
      </c>
      <c r="S1124">
        <f t="shared" si="70"/>
        <v>2013</v>
      </c>
      <c r="T1124">
        <f t="shared" si="71"/>
        <v>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9">
        <v>41748.315370370365</v>
      </c>
      <c r="J1125" s="9">
        <v>41718.315370370365</v>
      </c>
      <c r="K1125" t="b">
        <v>0</v>
      </c>
      <c r="L1125">
        <v>3</v>
      </c>
      <c r="M1125" t="b">
        <v>0</v>
      </c>
      <c r="N1125" s="6" t="s">
        <v>8282</v>
      </c>
      <c r="O1125" s="5">
        <f t="shared" si="68"/>
        <v>0.22</v>
      </c>
      <c r="P1125">
        <f t="shared" si="69"/>
        <v>3.6666666666666665</v>
      </c>
      <c r="Q1125" s="6" t="s">
        <v>8333</v>
      </c>
      <c r="R1125" s="6" t="s">
        <v>8334</v>
      </c>
      <c r="S1125">
        <f t="shared" si="70"/>
        <v>2014</v>
      </c>
      <c r="T1125">
        <f t="shared" si="71"/>
        <v>3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9">
        <v>42124.458923611113</v>
      </c>
      <c r="J1126" s="9">
        <v>42094.458923611113</v>
      </c>
      <c r="K1126" t="b">
        <v>0</v>
      </c>
      <c r="L1126">
        <v>7</v>
      </c>
      <c r="M1126" t="b">
        <v>0</v>
      </c>
      <c r="N1126" s="6" t="s">
        <v>8283</v>
      </c>
      <c r="O1126" s="5">
        <f t="shared" si="68"/>
        <v>0.47222222222222221</v>
      </c>
      <c r="P1126">
        <f t="shared" si="69"/>
        <v>60.714285714285715</v>
      </c>
      <c r="Q1126" s="6" t="s">
        <v>8333</v>
      </c>
      <c r="R1126" s="6" t="s">
        <v>8335</v>
      </c>
      <c r="S1126">
        <f t="shared" si="70"/>
        <v>2015</v>
      </c>
      <c r="T1126">
        <f t="shared" si="71"/>
        <v>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9">
        <v>42272.415856481479</v>
      </c>
      <c r="J1127" s="9">
        <v>42212.415856481479</v>
      </c>
      <c r="K1127" t="b">
        <v>0</v>
      </c>
      <c r="L1127">
        <v>0</v>
      </c>
      <c r="M1127" t="b">
        <v>0</v>
      </c>
      <c r="N1127" s="6" t="s">
        <v>8283</v>
      </c>
      <c r="O1127" s="5">
        <f t="shared" si="68"/>
        <v>0</v>
      </c>
      <c r="P1127" t="e">
        <f t="shared" si="69"/>
        <v>#DIV/0!</v>
      </c>
      <c r="Q1127" s="6" t="s">
        <v>8333</v>
      </c>
      <c r="R1127" s="6" t="s">
        <v>8335</v>
      </c>
      <c r="S1127">
        <f t="shared" si="70"/>
        <v>2015</v>
      </c>
      <c r="T1127">
        <f t="shared" si="71"/>
        <v>7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9">
        <v>42565.11914351851</v>
      </c>
      <c r="J1128" s="9">
        <v>42535.11914351851</v>
      </c>
      <c r="K1128" t="b">
        <v>0</v>
      </c>
      <c r="L1128">
        <v>2</v>
      </c>
      <c r="M1128" t="b">
        <v>0</v>
      </c>
      <c r="N1128" s="6" t="s">
        <v>8283</v>
      </c>
      <c r="O1128" s="5">
        <f t="shared" si="68"/>
        <v>0.5</v>
      </c>
      <c r="P1128">
        <f t="shared" si="69"/>
        <v>5</v>
      </c>
      <c r="Q1128" s="6" t="s">
        <v>8333</v>
      </c>
      <c r="R1128" s="6" t="s">
        <v>8335</v>
      </c>
      <c r="S1128">
        <f t="shared" si="70"/>
        <v>2016</v>
      </c>
      <c r="T1128">
        <f t="shared" si="71"/>
        <v>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9">
        <v>41957.687499999993</v>
      </c>
      <c r="J1129" s="9">
        <v>41926.645833333328</v>
      </c>
      <c r="K1129" t="b">
        <v>0</v>
      </c>
      <c r="L1129">
        <v>23</v>
      </c>
      <c r="M1129" t="b">
        <v>0</v>
      </c>
      <c r="N1129" s="6" t="s">
        <v>8283</v>
      </c>
      <c r="O1129" s="5">
        <f t="shared" si="68"/>
        <v>1.6714285714285713</v>
      </c>
      <c r="P1129">
        <f t="shared" si="69"/>
        <v>25.434782608695652</v>
      </c>
      <c r="Q1129" s="6" t="s">
        <v>8333</v>
      </c>
      <c r="R1129" s="6" t="s">
        <v>8335</v>
      </c>
      <c r="S1129">
        <f t="shared" si="70"/>
        <v>2014</v>
      </c>
      <c r="T1129">
        <f t="shared" si="71"/>
        <v>10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9">
        <v>41858.441168981481</v>
      </c>
      <c r="J1130" s="9">
        <v>41828.441168981481</v>
      </c>
      <c r="K1130" t="b">
        <v>0</v>
      </c>
      <c r="L1130">
        <v>1</v>
      </c>
      <c r="M1130" t="b">
        <v>0</v>
      </c>
      <c r="N1130" s="6" t="s">
        <v>8283</v>
      </c>
      <c r="O1130" s="5">
        <f t="shared" si="68"/>
        <v>0.1</v>
      </c>
      <c r="P1130">
        <f t="shared" si="69"/>
        <v>1</v>
      </c>
      <c r="Q1130" s="6" t="s">
        <v>8333</v>
      </c>
      <c r="R1130" s="6" t="s">
        <v>8335</v>
      </c>
      <c r="S1130">
        <f t="shared" si="70"/>
        <v>2014</v>
      </c>
      <c r="T1130">
        <f t="shared" si="71"/>
        <v>7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9">
        <v>42526.056631944441</v>
      </c>
      <c r="J1131" s="9">
        <v>42496.056631944441</v>
      </c>
      <c r="K1131" t="b">
        <v>0</v>
      </c>
      <c r="L1131">
        <v>2</v>
      </c>
      <c r="M1131" t="b">
        <v>0</v>
      </c>
      <c r="N1131" s="6" t="s">
        <v>8283</v>
      </c>
      <c r="O1131" s="5">
        <f t="shared" si="68"/>
        <v>0.105</v>
      </c>
      <c r="P1131">
        <f t="shared" si="69"/>
        <v>10.5</v>
      </c>
      <c r="Q1131" s="6" t="s">
        <v>8333</v>
      </c>
      <c r="R1131" s="6" t="s">
        <v>8335</v>
      </c>
      <c r="S1131">
        <f t="shared" si="70"/>
        <v>2016</v>
      </c>
      <c r="T1131">
        <f t="shared" si="71"/>
        <v>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9">
        <v>41968.829861111109</v>
      </c>
      <c r="J1132" s="9">
        <v>41908.788194444445</v>
      </c>
      <c r="K1132" t="b">
        <v>0</v>
      </c>
      <c r="L1132">
        <v>3</v>
      </c>
      <c r="M1132" t="b">
        <v>0</v>
      </c>
      <c r="N1132" s="6" t="s">
        <v>8283</v>
      </c>
      <c r="O1132" s="5">
        <f t="shared" si="68"/>
        <v>0.22</v>
      </c>
      <c r="P1132">
        <f t="shared" si="69"/>
        <v>3.6666666666666665</v>
      </c>
      <c r="Q1132" s="6" t="s">
        <v>8333</v>
      </c>
      <c r="R1132" s="6" t="s">
        <v>8335</v>
      </c>
      <c r="S1132">
        <f t="shared" si="70"/>
        <v>2014</v>
      </c>
      <c r="T1132">
        <f t="shared" si="71"/>
        <v>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9">
        <v>42362.699861111112</v>
      </c>
      <c r="J1133" s="9">
        <v>42332.699861111112</v>
      </c>
      <c r="K1133" t="b">
        <v>0</v>
      </c>
      <c r="L1133">
        <v>0</v>
      </c>
      <c r="M1133" t="b">
        <v>0</v>
      </c>
      <c r="N1133" s="6" t="s">
        <v>8283</v>
      </c>
      <c r="O1133" s="5">
        <f t="shared" si="68"/>
        <v>0</v>
      </c>
      <c r="P1133" t="e">
        <f t="shared" si="69"/>
        <v>#DIV/0!</v>
      </c>
      <c r="Q1133" s="6" t="s">
        <v>8333</v>
      </c>
      <c r="R1133" s="6" t="s">
        <v>8335</v>
      </c>
      <c r="S1133">
        <f t="shared" si="70"/>
        <v>2015</v>
      </c>
      <c r="T1133">
        <f t="shared" si="71"/>
        <v>11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9">
        <v>42735.907071759262</v>
      </c>
      <c r="J1134" s="9">
        <v>42705.907071759262</v>
      </c>
      <c r="K1134" t="b">
        <v>0</v>
      </c>
      <c r="L1134">
        <v>13</v>
      </c>
      <c r="M1134" t="b">
        <v>0</v>
      </c>
      <c r="N1134" s="6" t="s">
        <v>8283</v>
      </c>
      <c r="O1134" s="5">
        <f t="shared" si="68"/>
        <v>14.38</v>
      </c>
      <c r="P1134">
        <f t="shared" si="69"/>
        <v>110.61538461538461</v>
      </c>
      <c r="Q1134" s="6" t="s">
        <v>8333</v>
      </c>
      <c r="R1134" s="6" t="s">
        <v>8335</v>
      </c>
      <c r="S1134">
        <f t="shared" si="70"/>
        <v>2016</v>
      </c>
      <c r="T1134">
        <f t="shared" si="71"/>
        <v>12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9">
        <v>41851.198854166665</v>
      </c>
      <c r="J1135" s="9">
        <v>41821.198854166665</v>
      </c>
      <c r="K1135" t="b">
        <v>0</v>
      </c>
      <c r="L1135">
        <v>1</v>
      </c>
      <c r="M1135" t="b">
        <v>0</v>
      </c>
      <c r="N1135" s="6" t="s">
        <v>8283</v>
      </c>
      <c r="O1135" s="5">
        <f t="shared" si="68"/>
        <v>0.66666666666666674</v>
      </c>
      <c r="P1135">
        <f t="shared" si="69"/>
        <v>20</v>
      </c>
      <c r="Q1135" s="6" t="s">
        <v>8333</v>
      </c>
      <c r="R1135" s="6" t="s">
        <v>8335</v>
      </c>
      <c r="S1135">
        <f t="shared" si="70"/>
        <v>2014</v>
      </c>
      <c r="T1135">
        <f t="shared" si="71"/>
        <v>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9">
        <v>41971.981249999997</v>
      </c>
      <c r="J1136" s="9">
        <v>41958.07671296296</v>
      </c>
      <c r="K1136" t="b">
        <v>0</v>
      </c>
      <c r="L1136">
        <v>1</v>
      </c>
      <c r="M1136" t="b">
        <v>0</v>
      </c>
      <c r="N1136" s="6" t="s">
        <v>8283</v>
      </c>
      <c r="O1136" s="5">
        <f t="shared" si="68"/>
        <v>4.0000000000000001E-3</v>
      </c>
      <c r="P1136">
        <f t="shared" si="69"/>
        <v>1</v>
      </c>
      <c r="Q1136" s="6" t="s">
        <v>8333</v>
      </c>
      <c r="R1136" s="6" t="s">
        <v>8335</v>
      </c>
      <c r="S1136">
        <f t="shared" si="70"/>
        <v>2014</v>
      </c>
      <c r="T1136">
        <f t="shared" si="71"/>
        <v>11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9">
        <v>42588.781180555547</v>
      </c>
      <c r="J1137" s="9">
        <v>42558.781180555547</v>
      </c>
      <c r="K1137" t="b">
        <v>0</v>
      </c>
      <c r="L1137">
        <v>1</v>
      </c>
      <c r="M1137" t="b">
        <v>0</v>
      </c>
      <c r="N1137" s="6" t="s">
        <v>8283</v>
      </c>
      <c r="O1137" s="5">
        <f t="shared" si="68"/>
        <v>5</v>
      </c>
      <c r="P1137">
        <f t="shared" si="69"/>
        <v>50</v>
      </c>
      <c r="Q1137" s="6" t="s">
        <v>8333</v>
      </c>
      <c r="R1137" s="6" t="s">
        <v>8335</v>
      </c>
      <c r="S1137">
        <f t="shared" si="70"/>
        <v>2016</v>
      </c>
      <c r="T1137">
        <f t="shared" si="71"/>
        <v>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9">
        <v>42357.463298611103</v>
      </c>
      <c r="J1138" s="9">
        <v>42327.463298611103</v>
      </c>
      <c r="K1138" t="b">
        <v>0</v>
      </c>
      <c r="L1138">
        <v>6</v>
      </c>
      <c r="M1138" t="b">
        <v>0</v>
      </c>
      <c r="N1138" s="6" t="s">
        <v>8283</v>
      </c>
      <c r="O1138" s="5">
        <f t="shared" si="68"/>
        <v>6.4439140811455857</v>
      </c>
      <c r="P1138">
        <f t="shared" si="69"/>
        <v>45</v>
      </c>
      <c r="Q1138" s="6" t="s">
        <v>8333</v>
      </c>
      <c r="R1138" s="6" t="s">
        <v>8335</v>
      </c>
      <c r="S1138">
        <f t="shared" si="70"/>
        <v>2015</v>
      </c>
      <c r="T1138">
        <f t="shared" si="71"/>
        <v>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9">
        <v>42483.611354166664</v>
      </c>
      <c r="J1139" s="9">
        <v>42453.611354166664</v>
      </c>
      <c r="K1139" t="b">
        <v>0</v>
      </c>
      <c r="L1139">
        <v>39</v>
      </c>
      <c r="M1139" t="b">
        <v>0</v>
      </c>
      <c r="N1139" s="6" t="s">
        <v>8283</v>
      </c>
      <c r="O1139" s="5">
        <f t="shared" si="68"/>
        <v>39.5</v>
      </c>
      <c r="P1139">
        <f t="shared" si="69"/>
        <v>253.2051282051282</v>
      </c>
      <c r="Q1139" s="6" t="s">
        <v>8333</v>
      </c>
      <c r="R1139" s="6" t="s">
        <v>8335</v>
      </c>
      <c r="S1139">
        <f t="shared" si="70"/>
        <v>2016</v>
      </c>
      <c r="T1139">
        <f t="shared" si="71"/>
        <v>3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9">
        <v>42756.698275462964</v>
      </c>
      <c r="J1140" s="9">
        <v>42736.698275462964</v>
      </c>
      <c r="K1140" t="b">
        <v>0</v>
      </c>
      <c r="L1140">
        <v>4</v>
      </c>
      <c r="M1140" t="b">
        <v>0</v>
      </c>
      <c r="N1140" s="6" t="s">
        <v>8283</v>
      </c>
      <c r="O1140" s="5">
        <f t="shared" si="68"/>
        <v>0.35714285714285715</v>
      </c>
      <c r="P1140">
        <f t="shared" si="69"/>
        <v>31.25</v>
      </c>
      <c r="Q1140" s="6" t="s">
        <v>8333</v>
      </c>
      <c r="R1140" s="6" t="s">
        <v>8335</v>
      </c>
      <c r="S1140">
        <f t="shared" si="70"/>
        <v>2017</v>
      </c>
      <c r="T1140">
        <f t="shared" si="71"/>
        <v>1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9">
        <v>42005.139189814807</v>
      </c>
      <c r="J1141" s="9">
        <v>41975.139189814807</v>
      </c>
      <c r="K1141" t="b">
        <v>0</v>
      </c>
      <c r="L1141">
        <v>1</v>
      </c>
      <c r="M1141" t="b">
        <v>0</v>
      </c>
      <c r="N1141" s="6" t="s">
        <v>8283</v>
      </c>
      <c r="O1141" s="5">
        <f t="shared" si="68"/>
        <v>6.25E-2</v>
      </c>
      <c r="P1141">
        <f t="shared" si="69"/>
        <v>5</v>
      </c>
      <c r="Q1141" s="6" t="s">
        <v>8333</v>
      </c>
      <c r="R1141" s="6" t="s">
        <v>8335</v>
      </c>
      <c r="S1141">
        <f t="shared" si="70"/>
        <v>2014</v>
      </c>
      <c r="T1141">
        <f t="shared" si="71"/>
        <v>12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9">
        <v>42222.253715277773</v>
      </c>
      <c r="J1142" s="9">
        <v>42192.253715277773</v>
      </c>
      <c r="K1142" t="b">
        <v>0</v>
      </c>
      <c r="L1142">
        <v>0</v>
      </c>
      <c r="M1142" t="b">
        <v>0</v>
      </c>
      <c r="N1142" s="6" t="s">
        <v>8283</v>
      </c>
      <c r="O1142" s="5">
        <f t="shared" si="68"/>
        <v>0</v>
      </c>
      <c r="P1142" t="e">
        <f t="shared" si="69"/>
        <v>#DIV/0!</v>
      </c>
      <c r="Q1142" s="6" t="s">
        <v>8333</v>
      </c>
      <c r="R1142" s="6" t="s">
        <v>8335</v>
      </c>
      <c r="S1142">
        <f t="shared" si="70"/>
        <v>2015</v>
      </c>
      <c r="T1142">
        <f t="shared" si="71"/>
        <v>7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9">
        <v>42194.491319444445</v>
      </c>
      <c r="J1143" s="9">
        <v>42164.491319444445</v>
      </c>
      <c r="K1143" t="b">
        <v>0</v>
      </c>
      <c r="L1143">
        <v>0</v>
      </c>
      <c r="M1143" t="b">
        <v>0</v>
      </c>
      <c r="N1143" s="6" t="s">
        <v>8283</v>
      </c>
      <c r="O1143" s="5">
        <f t="shared" si="68"/>
        <v>0</v>
      </c>
      <c r="P1143" t="e">
        <f t="shared" si="69"/>
        <v>#DIV/0!</v>
      </c>
      <c r="Q1143" s="6" t="s">
        <v>8333</v>
      </c>
      <c r="R1143" s="6" t="s">
        <v>8335</v>
      </c>
      <c r="S1143">
        <f t="shared" si="70"/>
        <v>2015</v>
      </c>
      <c r="T1143">
        <f t="shared" si="71"/>
        <v>6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9">
        <v>42051.797766203708</v>
      </c>
      <c r="J1144" s="9">
        <v>42021.797766203708</v>
      </c>
      <c r="K1144" t="b">
        <v>0</v>
      </c>
      <c r="L1144">
        <v>0</v>
      </c>
      <c r="M1144" t="b">
        <v>0</v>
      </c>
      <c r="N1144" s="6" t="s">
        <v>8283</v>
      </c>
      <c r="O1144" s="5">
        <f t="shared" si="68"/>
        <v>0</v>
      </c>
      <c r="P1144" t="e">
        <f t="shared" si="69"/>
        <v>#DIV/0!</v>
      </c>
      <c r="Q1144" s="6" t="s">
        <v>8333</v>
      </c>
      <c r="R1144" s="6" t="s">
        <v>8335</v>
      </c>
      <c r="S1144">
        <f t="shared" si="70"/>
        <v>2015</v>
      </c>
      <c r="T1144">
        <f t="shared" si="71"/>
        <v>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9">
        <v>42354.985254629624</v>
      </c>
      <c r="J1145" s="9">
        <v>42324.985254629624</v>
      </c>
      <c r="K1145" t="b">
        <v>0</v>
      </c>
      <c r="L1145">
        <v>8</v>
      </c>
      <c r="M1145" t="b">
        <v>0</v>
      </c>
      <c r="N1145" s="6" t="s">
        <v>8283</v>
      </c>
      <c r="O1145" s="5">
        <f t="shared" si="68"/>
        <v>0.41333333333333333</v>
      </c>
      <c r="P1145">
        <f t="shared" si="69"/>
        <v>23.25</v>
      </c>
      <c r="Q1145" s="6" t="s">
        <v>8333</v>
      </c>
      <c r="R1145" s="6" t="s">
        <v>8335</v>
      </c>
      <c r="S1145">
        <f t="shared" si="70"/>
        <v>2015</v>
      </c>
      <c r="T1145">
        <f t="shared" si="71"/>
        <v>11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9">
        <v>42122.973611111105</v>
      </c>
      <c r="J1146" s="9">
        <v>42092.973611111105</v>
      </c>
      <c r="K1146" t="b">
        <v>0</v>
      </c>
      <c r="L1146">
        <v>0</v>
      </c>
      <c r="M1146" t="b">
        <v>0</v>
      </c>
      <c r="N1146" s="6" t="s">
        <v>8284</v>
      </c>
      <c r="O1146" s="5">
        <f t="shared" si="68"/>
        <v>0</v>
      </c>
      <c r="P1146" t="e">
        <f t="shared" si="69"/>
        <v>#DIV/0!</v>
      </c>
      <c r="Q1146" s="6" t="s">
        <v>8336</v>
      </c>
      <c r="R1146" s="6" t="s">
        <v>8337</v>
      </c>
      <c r="S1146">
        <f t="shared" si="70"/>
        <v>2015</v>
      </c>
      <c r="T1146">
        <f t="shared" si="71"/>
        <v>3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9">
        <v>41914.539259259262</v>
      </c>
      <c r="J1147" s="9">
        <v>41854.539259259262</v>
      </c>
      <c r="K1147" t="b">
        <v>0</v>
      </c>
      <c r="L1147">
        <v>1</v>
      </c>
      <c r="M1147" t="b">
        <v>0</v>
      </c>
      <c r="N1147" s="6" t="s">
        <v>8284</v>
      </c>
      <c r="O1147" s="5">
        <f t="shared" si="68"/>
        <v>0.125</v>
      </c>
      <c r="P1147">
        <f t="shared" si="69"/>
        <v>100</v>
      </c>
      <c r="Q1147" s="6" t="s">
        <v>8336</v>
      </c>
      <c r="R1147" s="6" t="s">
        <v>8337</v>
      </c>
      <c r="S1147">
        <f t="shared" si="70"/>
        <v>2014</v>
      </c>
      <c r="T1147">
        <f t="shared" si="71"/>
        <v>8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9">
        <v>41761.745057870365</v>
      </c>
      <c r="J1148" s="9">
        <v>41723.745057870365</v>
      </c>
      <c r="K1148" t="b">
        <v>0</v>
      </c>
      <c r="L1148">
        <v>12</v>
      </c>
      <c r="M1148" t="b">
        <v>0</v>
      </c>
      <c r="N1148" s="6" t="s">
        <v>8284</v>
      </c>
      <c r="O1148" s="5">
        <f t="shared" si="68"/>
        <v>8.8333333333333339</v>
      </c>
      <c r="P1148">
        <f t="shared" si="69"/>
        <v>44.166666666666664</v>
      </c>
      <c r="Q1148" s="6" t="s">
        <v>8336</v>
      </c>
      <c r="R1148" s="6" t="s">
        <v>8337</v>
      </c>
      <c r="S1148">
        <f t="shared" si="70"/>
        <v>2014</v>
      </c>
      <c r="T1148">
        <f t="shared" si="71"/>
        <v>3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9">
        <v>41931.763692129629</v>
      </c>
      <c r="J1149" s="9">
        <v>41871.763692129629</v>
      </c>
      <c r="K1149" t="b">
        <v>0</v>
      </c>
      <c r="L1149">
        <v>0</v>
      </c>
      <c r="M1149" t="b">
        <v>0</v>
      </c>
      <c r="N1149" s="6" t="s">
        <v>8284</v>
      </c>
      <c r="O1149" s="5">
        <f t="shared" si="68"/>
        <v>0</v>
      </c>
      <c r="P1149" t="e">
        <f t="shared" si="69"/>
        <v>#DIV/0!</v>
      </c>
      <c r="Q1149" s="6" t="s">
        <v>8336</v>
      </c>
      <c r="R1149" s="6" t="s">
        <v>8337</v>
      </c>
      <c r="S1149">
        <f t="shared" si="70"/>
        <v>2014</v>
      </c>
      <c r="T1149">
        <f t="shared" si="71"/>
        <v>8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9">
        <v>42705.00440972222</v>
      </c>
      <c r="J1150" s="9">
        <v>42674.962743055548</v>
      </c>
      <c r="K1150" t="b">
        <v>0</v>
      </c>
      <c r="L1150">
        <v>3</v>
      </c>
      <c r="M1150" t="b">
        <v>0</v>
      </c>
      <c r="N1150" s="6" t="s">
        <v>8284</v>
      </c>
      <c r="O1150" s="5">
        <f t="shared" si="68"/>
        <v>0.48666666666666669</v>
      </c>
      <c r="P1150">
        <f t="shared" si="69"/>
        <v>24.333333333333332</v>
      </c>
      <c r="Q1150" s="6" t="s">
        <v>8336</v>
      </c>
      <c r="R1150" s="6" t="s">
        <v>8337</v>
      </c>
      <c r="S1150">
        <f t="shared" si="70"/>
        <v>2016</v>
      </c>
      <c r="T1150">
        <f t="shared" si="71"/>
        <v>10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9">
        <v>42537.501921296294</v>
      </c>
      <c r="J1151" s="9">
        <v>42507.501921296294</v>
      </c>
      <c r="K1151" t="b">
        <v>0</v>
      </c>
      <c r="L1151">
        <v>2</v>
      </c>
      <c r="M1151" t="b">
        <v>0</v>
      </c>
      <c r="N1151" s="6" t="s">
        <v>8284</v>
      </c>
      <c r="O1151" s="5">
        <f t="shared" si="68"/>
        <v>0.15</v>
      </c>
      <c r="P1151">
        <f t="shared" si="69"/>
        <v>37.5</v>
      </c>
      <c r="Q1151" s="6" t="s">
        <v>8336</v>
      </c>
      <c r="R1151" s="6" t="s">
        <v>8337</v>
      </c>
      <c r="S1151">
        <f t="shared" si="70"/>
        <v>2016</v>
      </c>
      <c r="T1151">
        <f t="shared" si="71"/>
        <v>5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9">
        <v>42377.74623842592</v>
      </c>
      <c r="J1152" s="9">
        <v>42317.74623842592</v>
      </c>
      <c r="K1152" t="b">
        <v>0</v>
      </c>
      <c r="L1152">
        <v>6</v>
      </c>
      <c r="M1152" t="b">
        <v>0</v>
      </c>
      <c r="N1152" s="6" t="s">
        <v>8284</v>
      </c>
      <c r="O1152" s="5">
        <f t="shared" si="68"/>
        <v>10.08</v>
      </c>
      <c r="P1152">
        <f t="shared" si="69"/>
        <v>42</v>
      </c>
      <c r="Q1152" s="6" t="s">
        <v>8336</v>
      </c>
      <c r="R1152" s="6" t="s">
        <v>8337</v>
      </c>
      <c r="S1152">
        <f t="shared" si="70"/>
        <v>2015</v>
      </c>
      <c r="T1152">
        <f t="shared" si="71"/>
        <v>11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9">
        <v>42253.894247685181</v>
      </c>
      <c r="J1153" s="9">
        <v>42223.894247685181</v>
      </c>
      <c r="K1153" t="b">
        <v>0</v>
      </c>
      <c r="L1153">
        <v>0</v>
      </c>
      <c r="M1153" t="b">
        <v>0</v>
      </c>
      <c r="N1153" s="6" t="s">
        <v>8284</v>
      </c>
      <c r="O1153" s="5">
        <f t="shared" si="68"/>
        <v>0</v>
      </c>
      <c r="P1153" t="e">
        <f t="shared" si="69"/>
        <v>#DIV/0!</v>
      </c>
      <c r="Q1153" s="6" t="s">
        <v>8336</v>
      </c>
      <c r="R1153" s="6" t="s">
        <v>8337</v>
      </c>
      <c r="S1153">
        <f t="shared" si="70"/>
        <v>2015</v>
      </c>
      <c r="T1153">
        <f t="shared" si="71"/>
        <v>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9">
        <v>42139.501296296294</v>
      </c>
      <c r="J1154" s="9">
        <v>42109.501296296294</v>
      </c>
      <c r="K1154" t="b">
        <v>0</v>
      </c>
      <c r="L1154">
        <v>15</v>
      </c>
      <c r="M1154" t="b">
        <v>0</v>
      </c>
      <c r="N1154" s="6" t="s">
        <v>8284</v>
      </c>
      <c r="O1154" s="5">
        <f t="shared" ref="O1154:O1217" si="72">E1154/D1154*100</f>
        <v>5.6937500000000005</v>
      </c>
      <c r="P1154">
        <f t="shared" ref="P1154:P1217" si="73">E1154/L1154</f>
        <v>60.733333333333334</v>
      </c>
      <c r="Q1154" s="6" t="s">
        <v>8336</v>
      </c>
      <c r="R1154" s="6" t="s">
        <v>8337</v>
      </c>
      <c r="S1154">
        <f t="shared" si="70"/>
        <v>2015</v>
      </c>
      <c r="T1154">
        <f t="shared" si="71"/>
        <v>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9">
        <v>42173.505844907406</v>
      </c>
      <c r="J1155" s="9">
        <v>42143.505844907406</v>
      </c>
      <c r="K1155" t="b">
        <v>0</v>
      </c>
      <c r="L1155">
        <v>1</v>
      </c>
      <c r="M1155" t="b">
        <v>0</v>
      </c>
      <c r="N1155" s="6" t="s">
        <v>8284</v>
      </c>
      <c r="O1155" s="5">
        <f t="shared" si="72"/>
        <v>0.625</v>
      </c>
      <c r="P1155">
        <f t="shared" si="73"/>
        <v>50</v>
      </c>
      <c r="Q1155" s="6" t="s">
        <v>8336</v>
      </c>
      <c r="R1155" s="6" t="s">
        <v>8337</v>
      </c>
      <c r="S1155">
        <f t="shared" ref="S1155:S1218" si="74">YEAR(J1155)</f>
        <v>2015</v>
      </c>
      <c r="T1155">
        <f t="shared" ref="T1155:T1218" si="75">MONTH(J1155)</f>
        <v>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9">
        <v>42252.900532407402</v>
      </c>
      <c r="J1156" s="9">
        <v>42222.900532407402</v>
      </c>
      <c r="K1156" t="b">
        <v>0</v>
      </c>
      <c r="L1156">
        <v>3</v>
      </c>
      <c r="M1156" t="b">
        <v>0</v>
      </c>
      <c r="N1156" s="6" t="s">
        <v>8284</v>
      </c>
      <c r="O1156" s="5">
        <f t="shared" si="72"/>
        <v>6.5</v>
      </c>
      <c r="P1156">
        <f t="shared" si="73"/>
        <v>108.33333333333333</v>
      </c>
      <c r="Q1156" s="6" t="s">
        <v>8336</v>
      </c>
      <c r="R1156" s="6" t="s">
        <v>8337</v>
      </c>
      <c r="S1156">
        <f t="shared" si="74"/>
        <v>2015</v>
      </c>
      <c r="T1156">
        <f t="shared" si="75"/>
        <v>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9">
        <v>41865.555648148147</v>
      </c>
      <c r="J1157" s="9">
        <v>41835.555648148147</v>
      </c>
      <c r="K1157" t="b">
        <v>0</v>
      </c>
      <c r="L1157">
        <v>8</v>
      </c>
      <c r="M1157" t="b">
        <v>0</v>
      </c>
      <c r="N1157" s="6" t="s">
        <v>8284</v>
      </c>
      <c r="O1157" s="5">
        <f t="shared" si="72"/>
        <v>0.752</v>
      </c>
      <c r="P1157">
        <f t="shared" si="73"/>
        <v>23.5</v>
      </c>
      <c r="Q1157" s="6" t="s">
        <v>8336</v>
      </c>
      <c r="R1157" s="6" t="s">
        <v>8337</v>
      </c>
      <c r="S1157">
        <f t="shared" si="74"/>
        <v>2014</v>
      </c>
      <c r="T1157">
        <f t="shared" si="75"/>
        <v>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9">
        <v>42058.862986111104</v>
      </c>
      <c r="J1158" s="9">
        <v>42028.862986111104</v>
      </c>
      <c r="K1158" t="b">
        <v>0</v>
      </c>
      <c r="L1158">
        <v>0</v>
      </c>
      <c r="M1158" t="b">
        <v>0</v>
      </c>
      <c r="N1158" s="6" t="s">
        <v>8284</v>
      </c>
      <c r="O1158" s="5">
        <f t="shared" si="72"/>
        <v>0</v>
      </c>
      <c r="P1158" t="e">
        <f t="shared" si="73"/>
        <v>#DIV/0!</v>
      </c>
      <c r="Q1158" s="6" t="s">
        <v>8336</v>
      </c>
      <c r="R1158" s="6" t="s">
        <v>8337</v>
      </c>
      <c r="S1158">
        <f t="shared" si="74"/>
        <v>2015</v>
      </c>
      <c r="T1158">
        <f t="shared" si="75"/>
        <v>1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9">
        <v>41978.461574074077</v>
      </c>
      <c r="J1159" s="9">
        <v>41918.419907407406</v>
      </c>
      <c r="K1159" t="b">
        <v>0</v>
      </c>
      <c r="L1159">
        <v>3</v>
      </c>
      <c r="M1159" t="b">
        <v>0</v>
      </c>
      <c r="N1159" s="6" t="s">
        <v>8284</v>
      </c>
      <c r="O1159" s="5">
        <f t="shared" si="72"/>
        <v>1.51</v>
      </c>
      <c r="P1159">
        <f t="shared" si="73"/>
        <v>50.333333333333336</v>
      </c>
      <c r="Q1159" s="6" t="s">
        <v>8336</v>
      </c>
      <c r="R1159" s="6" t="s">
        <v>8337</v>
      </c>
      <c r="S1159">
        <f t="shared" si="74"/>
        <v>2014</v>
      </c>
      <c r="T1159">
        <f t="shared" si="75"/>
        <v>10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9">
        <v>41981.883425925924</v>
      </c>
      <c r="J1160" s="9">
        <v>41951.883425925924</v>
      </c>
      <c r="K1160" t="b">
        <v>0</v>
      </c>
      <c r="L1160">
        <v>3</v>
      </c>
      <c r="M1160" t="b">
        <v>0</v>
      </c>
      <c r="N1160" s="6" t="s">
        <v>8284</v>
      </c>
      <c r="O1160" s="5">
        <f t="shared" si="72"/>
        <v>0.46666666666666673</v>
      </c>
      <c r="P1160">
        <f t="shared" si="73"/>
        <v>11.666666666666666</v>
      </c>
      <c r="Q1160" s="6" t="s">
        <v>8336</v>
      </c>
      <c r="R1160" s="6" t="s">
        <v>8337</v>
      </c>
      <c r="S1160">
        <f t="shared" si="74"/>
        <v>2014</v>
      </c>
      <c r="T1160">
        <f t="shared" si="75"/>
        <v>11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9">
        <v>42185.447916666664</v>
      </c>
      <c r="J1161" s="9">
        <v>42154.518113425926</v>
      </c>
      <c r="K1161" t="b">
        <v>0</v>
      </c>
      <c r="L1161">
        <v>0</v>
      </c>
      <c r="M1161" t="b">
        <v>0</v>
      </c>
      <c r="N1161" s="6" t="s">
        <v>8284</v>
      </c>
      <c r="O1161" s="5">
        <f t="shared" si="72"/>
        <v>0</v>
      </c>
      <c r="P1161" t="e">
        <f t="shared" si="73"/>
        <v>#DIV/0!</v>
      </c>
      <c r="Q1161" s="6" t="s">
        <v>8336</v>
      </c>
      <c r="R1161" s="6" t="s">
        <v>8337</v>
      </c>
      <c r="S1161">
        <f t="shared" si="74"/>
        <v>2015</v>
      </c>
      <c r="T1161">
        <f t="shared" si="75"/>
        <v>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9">
        <v>42090.90493055556</v>
      </c>
      <c r="J1162" s="9">
        <v>42060.946597222217</v>
      </c>
      <c r="K1162" t="b">
        <v>0</v>
      </c>
      <c r="L1162">
        <v>19</v>
      </c>
      <c r="M1162" t="b">
        <v>0</v>
      </c>
      <c r="N1162" s="6" t="s">
        <v>8284</v>
      </c>
      <c r="O1162" s="5">
        <f t="shared" si="72"/>
        <v>3.85</v>
      </c>
      <c r="P1162">
        <f t="shared" si="73"/>
        <v>60.789473684210527</v>
      </c>
      <c r="Q1162" s="6" t="s">
        <v>8336</v>
      </c>
      <c r="R1162" s="6" t="s">
        <v>8337</v>
      </c>
      <c r="S1162">
        <f t="shared" si="74"/>
        <v>2015</v>
      </c>
      <c r="T1162">
        <f t="shared" si="75"/>
        <v>2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9">
        <v>42143.421168981477</v>
      </c>
      <c r="J1163" s="9">
        <v>42122.421168981477</v>
      </c>
      <c r="K1163" t="b">
        <v>0</v>
      </c>
      <c r="L1163">
        <v>0</v>
      </c>
      <c r="M1163" t="b">
        <v>0</v>
      </c>
      <c r="N1163" s="6" t="s">
        <v>8284</v>
      </c>
      <c r="O1163" s="5">
        <f t="shared" si="72"/>
        <v>0</v>
      </c>
      <c r="P1163" t="e">
        <f t="shared" si="73"/>
        <v>#DIV/0!</v>
      </c>
      <c r="Q1163" s="6" t="s">
        <v>8336</v>
      </c>
      <c r="R1163" s="6" t="s">
        <v>8337</v>
      </c>
      <c r="S1163">
        <f t="shared" si="74"/>
        <v>2015</v>
      </c>
      <c r="T1163">
        <f t="shared" si="75"/>
        <v>4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9">
        <v>41907.475277777776</v>
      </c>
      <c r="J1164" s="9">
        <v>41876.475277777776</v>
      </c>
      <c r="K1164" t="b">
        <v>0</v>
      </c>
      <c r="L1164">
        <v>2</v>
      </c>
      <c r="M1164" t="b">
        <v>0</v>
      </c>
      <c r="N1164" s="6" t="s">
        <v>8284</v>
      </c>
      <c r="O1164" s="5">
        <f t="shared" si="72"/>
        <v>5.8333333333333341E-2</v>
      </c>
      <c r="P1164">
        <f t="shared" si="73"/>
        <v>17.5</v>
      </c>
      <c r="Q1164" s="6" t="s">
        <v>8336</v>
      </c>
      <c r="R1164" s="6" t="s">
        <v>8337</v>
      </c>
      <c r="S1164">
        <f t="shared" si="74"/>
        <v>2014</v>
      </c>
      <c r="T1164">
        <f t="shared" si="75"/>
        <v>8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9">
        <v>41860.515277777777</v>
      </c>
      <c r="J1165" s="9">
        <v>41830.515277777777</v>
      </c>
      <c r="K1165" t="b">
        <v>0</v>
      </c>
      <c r="L1165">
        <v>0</v>
      </c>
      <c r="M1165" t="b">
        <v>0</v>
      </c>
      <c r="N1165" s="6" t="s">
        <v>8284</v>
      </c>
      <c r="O1165" s="5">
        <f t="shared" si="72"/>
        <v>0</v>
      </c>
      <c r="P1165" t="e">
        <f t="shared" si="73"/>
        <v>#DIV/0!</v>
      </c>
      <c r="Q1165" s="6" t="s">
        <v>8336</v>
      </c>
      <c r="R1165" s="6" t="s">
        <v>8337</v>
      </c>
      <c r="S1165">
        <f t="shared" si="74"/>
        <v>2014</v>
      </c>
      <c r="T1165">
        <f t="shared" si="75"/>
        <v>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9">
        <v>42539.51599537037</v>
      </c>
      <c r="J1166" s="9">
        <v>42509.51599537037</v>
      </c>
      <c r="K1166" t="b">
        <v>0</v>
      </c>
      <c r="L1166">
        <v>0</v>
      </c>
      <c r="M1166" t="b">
        <v>0</v>
      </c>
      <c r="N1166" s="6" t="s">
        <v>8284</v>
      </c>
      <c r="O1166" s="5">
        <f t="shared" si="72"/>
        <v>0</v>
      </c>
      <c r="P1166" t="e">
        <f t="shared" si="73"/>
        <v>#DIV/0!</v>
      </c>
      <c r="Q1166" s="6" t="s">
        <v>8336</v>
      </c>
      <c r="R1166" s="6" t="s">
        <v>8337</v>
      </c>
      <c r="S1166">
        <f t="shared" si="74"/>
        <v>2016</v>
      </c>
      <c r="T1166">
        <f t="shared" si="75"/>
        <v>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9">
        <v>41826.006134259253</v>
      </c>
      <c r="J1167" s="9">
        <v>41792.006134259253</v>
      </c>
      <c r="K1167" t="b">
        <v>0</v>
      </c>
      <c r="L1167">
        <v>25</v>
      </c>
      <c r="M1167" t="b">
        <v>0</v>
      </c>
      <c r="N1167" s="6" t="s">
        <v>8284</v>
      </c>
      <c r="O1167" s="5">
        <f t="shared" si="72"/>
        <v>20.705000000000002</v>
      </c>
      <c r="P1167">
        <f t="shared" si="73"/>
        <v>82.82</v>
      </c>
      <c r="Q1167" s="6" t="s">
        <v>8336</v>
      </c>
      <c r="R1167" s="6" t="s">
        <v>8337</v>
      </c>
      <c r="S1167">
        <f t="shared" si="74"/>
        <v>2014</v>
      </c>
      <c r="T1167">
        <f t="shared" si="75"/>
        <v>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9">
        <v>42180.958333333336</v>
      </c>
      <c r="J1168" s="9">
        <v>42150.277106481481</v>
      </c>
      <c r="K1168" t="b">
        <v>0</v>
      </c>
      <c r="L1168">
        <v>8</v>
      </c>
      <c r="M1168" t="b">
        <v>0</v>
      </c>
      <c r="N1168" s="6" t="s">
        <v>8284</v>
      </c>
      <c r="O1168" s="5">
        <f t="shared" si="72"/>
        <v>19.139999999999997</v>
      </c>
      <c r="P1168">
        <f t="shared" si="73"/>
        <v>358.875</v>
      </c>
      <c r="Q1168" s="6" t="s">
        <v>8336</v>
      </c>
      <c r="R1168" s="6" t="s">
        <v>8337</v>
      </c>
      <c r="S1168">
        <f t="shared" si="74"/>
        <v>2015</v>
      </c>
      <c r="T1168">
        <f t="shared" si="75"/>
        <v>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9">
        <v>41894.526562499996</v>
      </c>
      <c r="J1169" s="9">
        <v>41863.526562499996</v>
      </c>
      <c r="K1169" t="b">
        <v>0</v>
      </c>
      <c r="L1169">
        <v>16</v>
      </c>
      <c r="M1169" t="b">
        <v>0</v>
      </c>
      <c r="N1169" s="6" t="s">
        <v>8284</v>
      </c>
      <c r="O1169" s="5">
        <f t="shared" si="72"/>
        <v>1.6316666666666666</v>
      </c>
      <c r="P1169">
        <f t="shared" si="73"/>
        <v>61.1875</v>
      </c>
      <c r="Q1169" s="6" t="s">
        <v>8336</v>
      </c>
      <c r="R1169" s="6" t="s">
        <v>8337</v>
      </c>
      <c r="S1169">
        <f t="shared" si="74"/>
        <v>2014</v>
      </c>
      <c r="T1169">
        <f t="shared" si="75"/>
        <v>8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9">
        <v>42634.845659722218</v>
      </c>
      <c r="J1170" s="9">
        <v>42604.845659722218</v>
      </c>
      <c r="K1170" t="b">
        <v>0</v>
      </c>
      <c r="L1170">
        <v>3</v>
      </c>
      <c r="M1170" t="b">
        <v>0</v>
      </c>
      <c r="N1170" s="6" t="s">
        <v>8284</v>
      </c>
      <c r="O1170" s="5">
        <f t="shared" si="72"/>
        <v>5.6666666666666661</v>
      </c>
      <c r="P1170">
        <f t="shared" si="73"/>
        <v>340</v>
      </c>
      <c r="Q1170" s="6" t="s">
        <v>8336</v>
      </c>
      <c r="R1170" s="6" t="s">
        <v>8337</v>
      </c>
      <c r="S1170">
        <f t="shared" si="74"/>
        <v>2016</v>
      </c>
      <c r="T1170">
        <f t="shared" si="75"/>
        <v>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9">
        <v>42057.145405092589</v>
      </c>
      <c r="J1171" s="9">
        <v>42027.145405092589</v>
      </c>
      <c r="K1171" t="b">
        <v>0</v>
      </c>
      <c r="L1171">
        <v>3</v>
      </c>
      <c r="M1171" t="b">
        <v>0</v>
      </c>
      <c r="N1171" s="6" t="s">
        <v>8284</v>
      </c>
      <c r="O1171" s="5">
        <f t="shared" si="72"/>
        <v>0.16999999999999998</v>
      </c>
      <c r="P1171">
        <f t="shared" si="73"/>
        <v>5.666666666666667</v>
      </c>
      <c r="Q1171" s="6" t="s">
        <v>8336</v>
      </c>
      <c r="R1171" s="6" t="s">
        <v>8337</v>
      </c>
      <c r="S1171">
        <f t="shared" si="74"/>
        <v>2015</v>
      </c>
      <c r="T1171">
        <f t="shared" si="75"/>
        <v>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9">
        <v>42154.684849537036</v>
      </c>
      <c r="J1172" s="9">
        <v>42124.684849537036</v>
      </c>
      <c r="K1172" t="b">
        <v>0</v>
      </c>
      <c r="L1172">
        <v>2</v>
      </c>
      <c r="M1172" t="b">
        <v>0</v>
      </c>
      <c r="N1172" s="6" t="s">
        <v>8284</v>
      </c>
      <c r="O1172" s="5">
        <f t="shared" si="72"/>
        <v>0.4</v>
      </c>
      <c r="P1172">
        <f t="shared" si="73"/>
        <v>50</v>
      </c>
      <c r="Q1172" s="6" t="s">
        <v>8336</v>
      </c>
      <c r="R1172" s="6" t="s">
        <v>8337</v>
      </c>
      <c r="S1172">
        <f t="shared" si="74"/>
        <v>2015</v>
      </c>
      <c r="T1172">
        <f t="shared" si="75"/>
        <v>4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9">
        <v>41956.638043981475</v>
      </c>
      <c r="J1173" s="9">
        <v>41938.596377314811</v>
      </c>
      <c r="K1173" t="b">
        <v>0</v>
      </c>
      <c r="L1173">
        <v>1</v>
      </c>
      <c r="M1173" t="b">
        <v>0</v>
      </c>
      <c r="N1173" s="6" t="s">
        <v>8284</v>
      </c>
      <c r="O1173" s="5">
        <f t="shared" si="72"/>
        <v>0.1</v>
      </c>
      <c r="P1173">
        <f t="shared" si="73"/>
        <v>25</v>
      </c>
      <c r="Q1173" s="6" t="s">
        <v>8336</v>
      </c>
      <c r="R1173" s="6" t="s">
        <v>8337</v>
      </c>
      <c r="S1173">
        <f t="shared" si="74"/>
        <v>2014</v>
      </c>
      <c r="T1173">
        <f t="shared" si="75"/>
        <v>10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9">
        <v>41871.473981481482</v>
      </c>
      <c r="J1174" s="9">
        <v>41841.473981481482</v>
      </c>
      <c r="K1174" t="b">
        <v>0</v>
      </c>
      <c r="L1174">
        <v>0</v>
      </c>
      <c r="M1174" t="b">
        <v>0</v>
      </c>
      <c r="N1174" s="6" t="s">
        <v>8284</v>
      </c>
      <c r="O1174" s="5">
        <f t="shared" si="72"/>
        <v>0</v>
      </c>
      <c r="P1174" t="e">
        <f t="shared" si="73"/>
        <v>#DIV/0!</v>
      </c>
      <c r="Q1174" s="6" t="s">
        <v>8336</v>
      </c>
      <c r="R1174" s="6" t="s">
        <v>8337</v>
      </c>
      <c r="S1174">
        <f t="shared" si="74"/>
        <v>2014</v>
      </c>
      <c r="T1174">
        <f t="shared" si="75"/>
        <v>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9">
        <v>42218.97751157407</v>
      </c>
      <c r="J1175" s="9">
        <v>42183.97751157407</v>
      </c>
      <c r="K1175" t="b">
        <v>0</v>
      </c>
      <c r="L1175">
        <v>1</v>
      </c>
      <c r="M1175" t="b">
        <v>0</v>
      </c>
      <c r="N1175" s="6" t="s">
        <v>8284</v>
      </c>
      <c r="O1175" s="5">
        <f t="shared" si="72"/>
        <v>2.4E-2</v>
      </c>
      <c r="P1175">
        <f t="shared" si="73"/>
        <v>30</v>
      </c>
      <c r="Q1175" s="6" t="s">
        <v>8336</v>
      </c>
      <c r="R1175" s="6" t="s">
        <v>8337</v>
      </c>
      <c r="S1175">
        <f t="shared" si="74"/>
        <v>2015</v>
      </c>
      <c r="T1175">
        <f t="shared" si="75"/>
        <v>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9">
        <v>42498.633414351854</v>
      </c>
      <c r="J1176" s="9">
        <v>42468.633414351854</v>
      </c>
      <c r="K1176" t="b">
        <v>0</v>
      </c>
      <c r="L1176">
        <v>19</v>
      </c>
      <c r="M1176" t="b">
        <v>0</v>
      </c>
      <c r="N1176" s="6" t="s">
        <v>8284</v>
      </c>
      <c r="O1176" s="5">
        <f t="shared" si="72"/>
        <v>5.9066666666666672</v>
      </c>
      <c r="P1176">
        <f t="shared" si="73"/>
        <v>46.631578947368418</v>
      </c>
      <c r="Q1176" s="6" t="s">
        <v>8336</v>
      </c>
      <c r="R1176" s="6" t="s">
        <v>8337</v>
      </c>
      <c r="S1176">
        <f t="shared" si="74"/>
        <v>2016</v>
      </c>
      <c r="T1176">
        <f t="shared" si="75"/>
        <v>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9">
        <v>42200.520127314812</v>
      </c>
      <c r="J1177" s="9">
        <v>42170.520127314812</v>
      </c>
      <c r="K1177" t="b">
        <v>0</v>
      </c>
      <c r="L1177">
        <v>9</v>
      </c>
      <c r="M1177" t="b">
        <v>0</v>
      </c>
      <c r="N1177" s="6" t="s">
        <v>8284</v>
      </c>
      <c r="O1177" s="5">
        <f t="shared" si="72"/>
        <v>2.9250000000000003</v>
      </c>
      <c r="P1177">
        <f t="shared" si="73"/>
        <v>65</v>
      </c>
      <c r="Q1177" s="6" t="s">
        <v>8336</v>
      </c>
      <c r="R1177" s="6" t="s">
        <v>8337</v>
      </c>
      <c r="S1177">
        <f t="shared" si="74"/>
        <v>2015</v>
      </c>
      <c r="T1177">
        <f t="shared" si="75"/>
        <v>6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9">
        <v>42800.333333333336</v>
      </c>
      <c r="J1178" s="9">
        <v>42745.811319444438</v>
      </c>
      <c r="K1178" t="b">
        <v>0</v>
      </c>
      <c r="L1178">
        <v>1</v>
      </c>
      <c r="M1178" t="b">
        <v>0</v>
      </c>
      <c r="N1178" s="6" t="s">
        <v>8284</v>
      </c>
      <c r="O1178" s="5">
        <f t="shared" si="72"/>
        <v>5.7142857142857143E-3</v>
      </c>
      <c r="P1178">
        <f t="shared" si="73"/>
        <v>10</v>
      </c>
      <c r="Q1178" s="6" t="s">
        <v>8336</v>
      </c>
      <c r="R1178" s="6" t="s">
        <v>8337</v>
      </c>
      <c r="S1178">
        <f t="shared" si="74"/>
        <v>2017</v>
      </c>
      <c r="T1178">
        <f t="shared" si="75"/>
        <v>1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9">
        <v>41927.452499999999</v>
      </c>
      <c r="J1179" s="9">
        <v>41897.452499999999</v>
      </c>
      <c r="K1179" t="b">
        <v>0</v>
      </c>
      <c r="L1179">
        <v>0</v>
      </c>
      <c r="M1179" t="b">
        <v>0</v>
      </c>
      <c r="N1179" s="6" t="s">
        <v>8284</v>
      </c>
      <c r="O1179" s="5">
        <f t="shared" si="72"/>
        <v>0</v>
      </c>
      <c r="P1179" t="e">
        <f t="shared" si="73"/>
        <v>#DIV/0!</v>
      </c>
      <c r="Q1179" s="6" t="s">
        <v>8336</v>
      </c>
      <c r="R1179" s="6" t="s">
        <v>8337</v>
      </c>
      <c r="S1179">
        <f t="shared" si="74"/>
        <v>2014</v>
      </c>
      <c r="T1179">
        <f t="shared" si="75"/>
        <v>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9">
        <v>41867.69736111111</v>
      </c>
      <c r="J1180" s="9">
        <v>41837.69736111111</v>
      </c>
      <c r="K1180" t="b">
        <v>0</v>
      </c>
      <c r="L1180">
        <v>1</v>
      </c>
      <c r="M1180" t="b">
        <v>0</v>
      </c>
      <c r="N1180" s="6" t="s">
        <v>8284</v>
      </c>
      <c r="O1180" s="5">
        <f t="shared" si="72"/>
        <v>6.6666666666666671E-3</v>
      </c>
      <c r="P1180">
        <f t="shared" si="73"/>
        <v>5</v>
      </c>
      <c r="Q1180" s="6" t="s">
        <v>8336</v>
      </c>
      <c r="R1180" s="6" t="s">
        <v>8337</v>
      </c>
      <c r="S1180">
        <f t="shared" si="74"/>
        <v>2014</v>
      </c>
      <c r="T1180">
        <f t="shared" si="75"/>
        <v>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9">
        <v>42305.511886574073</v>
      </c>
      <c r="J1181" s="9">
        <v>42275.511886574073</v>
      </c>
      <c r="K1181" t="b">
        <v>0</v>
      </c>
      <c r="L1181">
        <v>5</v>
      </c>
      <c r="M1181" t="b">
        <v>0</v>
      </c>
      <c r="N1181" s="6" t="s">
        <v>8284</v>
      </c>
      <c r="O1181" s="5">
        <f t="shared" si="72"/>
        <v>5.3333333333333339</v>
      </c>
      <c r="P1181">
        <f t="shared" si="73"/>
        <v>640</v>
      </c>
      <c r="Q1181" s="6" t="s">
        <v>8336</v>
      </c>
      <c r="R1181" s="6" t="s">
        <v>8337</v>
      </c>
      <c r="S1181">
        <f t="shared" si="74"/>
        <v>2015</v>
      </c>
      <c r="T1181">
        <f t="shared" si="75"/>
        <v>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9">
        <v>41818.598541666666</v>
      </c>
      <c r="J1182" s="9">
        <v>41781.598541666666</v>
      </c>
      <c r="K1182" t="b">
        <v>0</v>
      </c>
      <c r="L1182">
        <v>85</v>
      </c>
      <c r="M1182" t="b">
        <v>0</v>
      </c>
      <c r="N1182" s="6" t="s">
        <v>8284</v>
      </c>
      <c r="O1182" s="5">
        <f t="shared" si="72"/>
        <v>11.75</v>
      </c>
      <c r="P1182">
        <f t="shared" si="73"/>
        <v>69.117647058823536</v>
      </c>
      <c r="Q1182" s="6" t="s">
        <v>8336</v>
      </c>
      <c r="R1182" s="6" t="s">
        <v>8337</v>
      </c>
      <c r="S1182">
        <f t="shared" si="74"/>
        <v>2014</v>
      </c>
      <c r="T1182">
        <f t="shared" si="75"/>
        <v>5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9">
        <v>42064.131030092591</v>
      </c>
      <c r="J1183" s="9">
        <v>42034.131030092591</v>
      </c>
      <c r="K1183" t="b">
        <v>0</v>
      </c>
      <c r="L1183">
        <v>3</v>
      </c>
      <c r="M1183" t="b">
        <v>0</v>
      </c>
      <c r="N1183" s="6" t="s">
        <v>8284</v>
      </c>
      <c r="O1183" s="5">
        <f t="shared" si="72"/>
        <v>8.0000000000000002E-3</v>
      </c>
      <c r="P1183">
        <f t="shared" si="73"/>
        <v>1.3333333333333333</v>
      </c>
      <c r="Q1183" s="6" t="s">
        <v>8336</v>
      </c>
      <c r="R1183" s="6" t="s">
        <v>8337</v>
      </c>
      <c r="S1183">
        <f t="shared" si="74"/>
        <v>2015</v>
      </c>
      <c r="T1183">
        <f t="shared" si="75"/>
        <v>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9">
        <v>42747.487499999996</v>
      </c>
      <c r="J1184" s="9">
        <v>42728.619074074071</v>
      </c>
      <c r="K1184" t="b">
        <v>0</v>
      </c>
      <c r="L1184">
        <v>4</v>
      </c>
      <c r="M1184" t="b">
        <v>0</v>
      </c>
      <c r="N1184" s="6" t="s">
        <v>8284</v>
      </c>
      <c r="O1184" s="5">
        <f t="shared" si="72"/>
        <v>4.2</v>
      </c>
      <c r="P1184">
        <f t="shared" si="73"/>
        <v>10.5</v>
      </c>
      <c r="Q1184" s="6" t="s">
        <v>8336</v>
      </c>
      <c r="R1184" s="6" t="s">
        <v>8337</v>
      </c>
      <c r="S1184">
        <f t="shared" si="74"/>
        <v>2016</v>
      </c>
      <c r="T1184">
        <f t="shared" si="75"/>
        <v>12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9">
        <v>42675.957638888889</v>
      </c>
      <c r="J1185" s="9">
        <v>42656.653043981474</v>
      </c>
      <c r="K1185" t="b">
        <v>0</v>
      </c>
      <c r="L1185">
        <v>3</v>
      </c>
      <c r="M1185" t="b">
        <v>0</v>
      </c>
      <c r="N1185" s="6" t="s">
        <v>8284</v>
      </c>
      <c r="O1185" s="5">
        <f t="shared" si="72"/>
        <v>4</v>
      </c>
      <c r="P1185">
        <f t="shared" si="73"/>
        <v>33.333333333333336</v>
      </c>
      <c r="Q1185" s="6" t="s">
        <v>8336</v>
      </c>
      <c r="R1185" s="6" t="s">
        <v>8337</v>
      </c>
      <c r="S1185">
        <f t="shared" si="74"/>
        <v>2016</v>
      </c>
      <c r="T1185">
        <f t="shared" si="75"/>
        <v>10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9">
        <v>42772.391331018516</v>
      </c>
      <c r="J1186" s="9">
        <v>42741.391331018516</v>
      </c>
      <c r="K1186" t="b">
        <v>0</v>
      </c>
      <c r="L1186">
        <v>375</v>
      </c>
      <c r="M1186" t="b">
        <v>1</v>
      </c>
      <c r="N1186" s="6" t="s">
        <v>8285</v>
      </c>
      <c r="O1186" s="5">
        <f t="shared" si="72"/>
        <v>104.93636363636362</v>
      </c>
      <c r="P1186">
        <f t="shared" si="73"/>
        <v>61.562666666666665</v>
      </c>
      <c r="Q1186" s="6" t="s">
        <v>8338</v>
      </c>
      <c r="R1186" s="6" t="s">
        <v>8339</v>
      </c>
      <c r="S1186">
        <f t="shared" si="74"/>
        <v>2017</v>
      </c>
      <c r="T1186">
        <f t="shared" si="75"/>
        <v>1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9">
        <v>42162.958333333336</v>
      </c>
      <c r="J1187" s="9">
        <v>42130.656817129631</v>
      </c>
      <c r="K1187" t="b">
        <v>0</v>
      </c>
      <c r="L1187">
        <v>111</v>
      </c>
      <c r="M1187" t="b">
        <v>1</v>
      </c>
      <c r="N1187" s="6" t="s">
        <v>8285</v>
      </c>
      <c r="O1187" s="5">
        <f t="shared" si="72"/>
        <v>105.44</v>
      </c>
      <c r="P1187">
        <f t="shared" si="73"/>
        <v>118.73873873873873</v>
      </c>
      <c r="Q1187" s="6" t="s">
        <v>8338</v>
      </c>
      <c r="R1187" s="6" t="s">
        <v>8339</v>
      </c>
      <c r="S1187">
        <f t="shared" si="74"/>
        <v>2015</v>
      </c>
      <c r="T1187">
        <f t="shared" si="75"/>
        <v>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9">
        <v>42156.737499999996</v>
      </c>
      <c r="J1188" s="9">
        <v>42123.655034722215</v>
      </c>
      <c r="K1188" t="b">
        <v>0</v>
      </c>
      <c r="L1188">
        <v>123</v>
      </c>
      <c r="M1188" t="b">
        <v>1</v>
      </c>
      <c r="N1188" s="6" t="s">
        <v>8285</v>
      </c>
      <c r="O1188" s="5">
        <f t="shared" si="72"/>
        <v>106.73333333333332</v>
      </c>
      <c r="P1188">
        <f t="shared" si="73"/>
        <v>65.081300813008127</v>
      </c>
      <c r="Q1188" s="6" t="s">
        <v>8338</v>
      </c>
      <c r="R1188" s="6" t="s">
        <v>8339</v>
      </c>
      <c r="S1188">
        <f t="shared" si="74"/>
        <v>2015</v>
      </c>
      <c r="T1188">
        <f t="shared" si="75"/>
        <v>4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9">
        <v>42141.541666666664</v>
      </c>
      <c r="J1189" s="9">
        <v>42109.686608796292</v>
      </c>
      <c r="K1189" t="b">
        <v>0</v>
      </c>
      <c r="L1189">
        <v>70</v>
      </c>
      <c r="M1189" t="b">
        <v>1</v>
      </c>
      <c r="N1189" s="6" t="s">
        <v>8285</v>
      </c>
      <c r="O1189" s="5">
        <f t="shared" si="72"/>
        <v>104.12571428571428</v>
      </c>
      <c r="P1189">
        <f t="shared" si="73"/>
        <v>130.15714285714284</v>
      </c>
      <c r="Q1189" s="6" t="s">
        <v>8338</v>
      </c>
      <c r="R1189" s="6" t="s">
        <v>8339</v>
      </c>
      <c r="S1189">
        <f t="shared" si="74"/>
        <v>2015</v>
      </c>
      <c r="T1189">
        <f t="shared" si="75"/>
        <v>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9">
        <v>42732.492361111108</v>
      </c>
      <c r="J1190" s="9">
        <v>42711.492361111108</v>
      </c>
      <c r="K1190" t="b">
        <v>0</v>
      </c>
      <c r="L1190">
        <v>85</v>
      </c>
      <c r="M1190" t="b">
        <v>1</v>
      </c>
      <c r="N1190" s="6" t="s">
        <v>8285</v>
      </c>
      <c r="O1190" s="5">
        <f t="shared" si="72"/>
        <v>160.54999999999998</v>
      </c>
      <c r="P1190">
        <f t="shared" si="73"/>
        <v>37.776470588235291</v>
      </c>
      <c r="Q1190" s="6" t="s">
        <v>8338</v>
      </c>
      <c r="R1190" s="6" t="s">
        <v>8339</v>
      </c>
      <c r="S1190">
        <f t="shared" si="74"/>
        <v>2016</v>
      </c>
      <c r="T1190">
        <f t="shared" si="75"/>
        <v>12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9">
        <v>42550.770775462959</v>
      </c>
      <c r="J1191" s="9">
        <v>42529.770775462959</v>
      </c>
      <c r="K1191" t="b">
        <v>0</v>
      </c>
      <c r="L1191">
        <v>86</v>
      </c>
      <c r="M1191" t="b">
        <v>1</v>
      </c>
      <c r="N1191" s="6" t="s">
        <v>8285</v>
      </c>
      <c r="O1191" s="5">
        <f t="shared" si="72"/>
        <v>107.77777777777777</v>
      </c>
      <c r="P1191">
        <f t="shared" si="73"/>
        <v>112.79069767441861</v>
      </c>
      <c r="Q1191" s="6" t="s">
        <v>8338</v>
      </c>
      <c r="R1191" s="6" t="s">
        <v>8339</v>
      </c>
      <c r="S1191">
        <f t="shared" si="74"/>
        <v>2016</v>
      </c>
      <c r="T1191">
        <f t="shared" si="75"/>
        <v>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9">
        <v>41882.457465277774</v>
      </c>
      <c r="J1192" s="9">
        <v>41852.457465277774</v>
      </c>
      <c r="K1192" t="b">
        <v>0</v>
      </c>
      <c r="L1192">
        <v>13</v>
      </c>
      <c r="M1192" t="b">
        <v>1</v>
      </c>
      <c r="N1192" s="6" t="s">
        <v>8285</v>
      </c>
      <c r="O1192" s="5">
        <f t="shared" si="72"/>
        <v>135</v>
      </c>
      <c r="P1192">
        <f t="shared" si="73"/>
        <v>51.92307692307692</v>
      </c>
      <c r="Q1192" s="6" t="s">
        <v>8338</v>
      </c>
      <c r="R1192" s="6" t="s">
        <v>8339</v>
      </c>
      <c r="S1192">
        <f t="shared" si="74"/>
        <v>2014</v>
      </c>
      <c r="T1192">
        <f t="shared" si="75"/>
        <v>8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9">
        <v>42449.353703703695</v>
      </c>
      <c r="J1193" s="9">
        <v>42419.395370370366</v>
      </c>
      <c r="K1193" t="b">
        <v>0</v>
      </c>
      <c r="L1193">
        <v>33</v>
      </c>
      <c r="M1193" t="b">
        <v>1</v>
      </c>
      <c r="N1193" s="6" t="s">
        <v>8285</v>
      </c>
      <c r="O1193" s="5">
        <f t="shared" si="72"/>
        <v>109.07407407407408</v>
      </c>
      <c r="P1193">
        <f t="shared" si="73"/>
        <v>89.242424242424249</v>
      </c>
      <c r="Q1193" s="6" t="s">
        <v>8338</v>
      </c>
      <c r="R1193" s="6" t="s">
        <v>8339</v>
      </c>
      <c r="S1193">
        <f t="shared" si="74"/>
        <v>2016</v>
      </c>
      <c r="T1193">
        <f t="shared" si="75"/>
        <v>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9">
        <v>42777.298356481479</v>
      </c>
      <c r="J1194" s="9">
        <v>42747.298356481479</v>
      </c>
      <c r="K1194" t="b">
        <v>0</v>
      </c>
      <c r="L1194">
        <v>15</v>
      </c>
      <c r="M1194" t="b">
        <v>1</v>
      </c>
      <c r="N1194" s="6" t="s">
        <v>8285</v>
      </c>
      <c r="O1194" s="5">
        <f t="shared" si="72"/>
        <v>290</v>
      </c>
      <c r="P1194">
        <f t="shared" si="73"/>
        <v>19.333333333333332</v>
      </c>
      <c r="Q1194" s="6" t="s">
        <v>8338</v>
      </c>
      <c r="R1194" s="6" t="s">
        <v>8339</v>
      </c>
      <c r="S1194">
        <f t="shared" si="74"/>
        <v>2017</v>
      </c>
      <c r="T1194">
        <f t="shared" si="75"/>
        <v>1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9">
        <v>42469.526076388887</v>
      </c>
      <c r="J1195" s="9">
        <v>42409.567743055559</v>
      </c>
      <c r="K1195" t="b">
        <v>0</v>
      </c>
      <c r="L1195">
        <v>273</v>
      </c>
      <c r="M1195" t="b">
        <v>1</v>
      </c>
      <c r="N1195" s="6" t="s">
        <v>8285</v>
      </c>
      <c r="O1195" s="5">
        <f t="shared" si="72"/>
        <v>103.95714285714286</v>
      </c>
      <c r="P1195">
        <f t="shared" si="73"/>
        <v>79.967032967032964</v>
      </c>
      <c r="Q1195" s="6" t="s">
        <v>8338</v>
      </c>
      <c r="R1195" s="6" t="s">
        <v>8339</v>
      </c>
      <c r="S1195">
        <f t="shared" si="74"/>
        <v>2016</v>
      </c>
      <c r="T1195">
        <f t="shared" si="75"/>
        <v>2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9">
        <v>42102.27984953703</v>
      </c>
      <c r="J1196" s="9">
        <v>42072.27984953703</v>
      </c>
      <c r="K1196" t="b">
        <v>0</v>
      </c>
      <c r="L1196">
        <v>714</v>
      </c>
      <c r="M1196" t="b">
        <v>1</v>
      </c>
      <c r="N1196" s="6" t="s">
        <v>8285</v>
      </c>
      <c r="O1196" s="5">
        <f t="shared" si="72"/>
        <v>322.24</v>
      </c>
      <c r="P1196">
        <f t="shared" si="73"/>
        <v>56.414565826330531</v>
      </c>
      <c r="Q1196" s="6" t="s">
        <v>8338</v>
      </c>
      <c r="R1196" s="6" t="s">
        <v>8339</v>
      </c>
      <c r="S1196">
        <f t="shared" si="74"/>
        <v>2015</v>
      </c>
      <c r="T1196">
        <f t="shared" si="75"/>
        <v>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9">
        <v>42358.166666666664</v>
      </c>
      <c r="J1197" s="9">
        <v>42298.139502314814</v>
      </c>
      <c r="K1197" t="b">
        <v>0</v>
      </c>
      <c r="L1197">
        <v>170</v>
      </c>
      <c r="M1197" t="b">
        <v>1</v>
      </c>
      <c r="N1197" s="6" t="s">
        <v>8285</v>
      </c>
      <c r="O1197" s="5">
        <f t="shared" si="72"/>
        <v>135</v>
      </c>
      <c r="P1197">
        <f t="shared" si="73"/>
        <v>79.411764705882348</v>
      </c>
      <c r="Q1197" s="6" t="s">
        <v>8338</v>
      </c>
      <c r="R1197" s="6" t="s">
        <v>8339</v>
      </c>
      <c r="S1197">
        <f t="shared" si="74"/>
        <v>2015</v>
      </c>
      <c r="T1197">
        <f t="shared" si="75"/>
        <v>10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9">
        <v>42356.610405092586</v>
      </c>
      <c r="J1198" s="9">
        <v>42326.610405092586</v>
      </c>
      <c r="K1198" t="b">
        <v>0</v>
      </c>
      <c r="L1198">
        <v>512</v>
      </c>
      <c r="M1198" t="b">
        <v>1</v>
      </c>
      <c r="N1198" s="6" t="s">
        <v>8285</v>
      </c>
      <c r="O1198" s="5">
        <f t="shared" si="72"/>
        <v>269.91034482758624</v>
      </c>
      <c r="P1198">
        <f t="shared" si="73"/>
        <v>76.439453125</v>
      </c>
      <c r="Q1198" s="6" t="s">
        <v>8338</v>
      </c>
      <c r="R1198" s="6" t="s">
        <v>8339</v>
      </c>
      <c r="S1198">
        <f t="shared" si="74"/>
        <v>2015</v>
      </c>
      <c r="T1198">
        <f t="shared" si="75"/>
        <v>11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9">
        <v>42534.040972222218</v>
      </c>
      <c r="J1199" s="9">
        <v>42503.456412037034</v>
      </c>
      <c r="K1199" t="b">
        <v>0</v>
      </c>
      <c r="L1199">
        <v>314</v>
      </c>
      <c r="M1199" t="b">
        <v>1</v>
      </c>
      <c r="N1199" s="6" t="s">
        <v>8285</v>
      </c>
      <c r="O1199" s="5">
        <f t="shared" si="72"/>
        <v>253.29333333333332</v>
      </c>
      <c r="P1199">
        <f t="shared" si="73"/>
        <v>121</v>
      </c>
      <c r="Q1199" s="6" t="s">
        <v>8338</v>
      </c>
      <c r="R1199" s="6" t="s">
        <v>8339</v>
      </c>
      <c r="S1199">
        <f t="shared" si="74"/>
        <v>2016</v>
      </c>
      <c r="T1199">
        <f t="shared" si="75"/>
        <v>5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9">
        <v>42368.916666666664</v>
      </c>
      <c r="J1200" s="9">
        <v>42333.410717592589</v>
      </c>
      <c r="K1200" t="b">
        <v>0</v>
      </c>
      <c r="L1200">
        <v>167</v>
      </c>
      <c r="M1200" t="b">
        <v>1</v>
      </c>
      <c r="N1200" s="6" t="s">
        <v>8285</v>
      </c>
      <c r="O1200" s="5">
        <f t="shared" si="72"/>
        <v>260.59999999999997</v>
      </c>
      <c r="P1200">
        <f t="shared" si="73"/>
        <v>54.616766467065865</v>
      </c>
      <c r="Q1200" s="6" t="s">
        <v>8338</v>
      </c>
      <c r="R1200" s="6" t="s">
        <v>8339</v>
      </c>
      <c r="S1200">
        <f t="shared" si="74"/>
        <v>2015</v>
      </c>
      <c r="T1200">
        <f t="shared" si="75"/>
        <v>11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9">
        <v>42193.562499999993</v>
      </c>
      <c r="J1201" s="9">
        <v>42161.562499999993</v>
      </c>
      <c r="K1201" t="b">
        <v>0</v>
      </c>
      <c r="L1201">
        <v>9</v>
      </c>
      <c r="M1201" t="b">
        <v>1</v>
      </c>
      <c r="N1201" s="6" t="s">
        <v>8285</v>
      </c>
      <c r="O1201" s="5">
        <f t="shared" si="72"/>
        <v>101.31677953348381</v>
      </c>
      <c r="P1201">
        <f t="shared" si="73"/>
        <v>299.22222222222223</v>
      </c>
      <c r="Q1201" s="6" t="s">
        <v>8338</v>
      </c>
      <c r="R1201" s="6" t="s">
        <v>8339</v>
      </c>
      <c r="S1201">
        <f t="shared" si="74"/>
        <v>2015</v>
      </c>
      <c r="T1201">
        <f t="shared" si="75"/>
        <v>6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9">
        <v>42110.269166666665</v>
      </c>
      <c r="J1202" s="9">
        <v>42089.269166666665</v>
      </c>
      <c r="K1202" t="b">
        <v>0</v>
      </c>
      <c r="L1202">
        <v>103</v>
      </c>
      <c r="M1202" t="b">
        <v>1</v>
      </c>
      <c r="N1202" s="6" t="s">
        <v>8285</v>
      </c>
      <c r="O1202" s="5">
        <f t="shared" si="72"/>
        <v>125.60416666666667</v>
      </c>
      <c r="P1202">
        <f t="shared" si="73"/>
        <v>58.533980582524272</v>
      </c>
      <c r="Q1202" s="6" t="s">
        <v>8338</v>
      </c>
      <c r="R1202" s="6" t="s">
        <v>8339</v>
      </c>
      <c r="S1202">
        <f t="shared" si="74"/>
        <v>2015</v>
      </c>
      <c r="T1202">
        <f t="shared" si="75"/>
        <v>3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9">
        <v>42566.398680555554</v>
      </c>
      <c r="J1203" s="9">
        <v>42536.398680555554</v>
      </c>
      <c r="K1203" t="b">
        <v>0</v>
      </c>
      <c r="L1203">
        <v>111</v>
      </c>
      <c r="M1203" t="b">
        <v>1</v>
      </c>
      <c r="N1203" s="6" t="s">
        <v>8285</v>
      </c>
      <c r="O1203" s="5">
        <f t="shared" si="72"/>
        <v>102.43783333333334</v>
      </c>
      <c r="P1203">
        <f t="shared" si="73"/>
        <v>55.371801801801809</v>
      </c>
      <c r="Q1203" s="6" t="s">
        <v>8338</v>
      </c>
      <c r="R1203" s="6" t="s">
        <v>8339</v>
      </c>
      <c r="S1203">
        <f t="shared" si="74"/>
        <v>2016</v>
      </c>
      <c r="T1203">
        <f t="shared" si="75"/>
        <v>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9">
        <v>42182.080486111103</v>
      </c>
      <c r="J1204" s="9">
        <v>42152.080486111103</v>
      </c>
      <c r="K1204" t="b">
        <v>0</v>
      </c>
      <c r="L1204">
        <v>271</v>
      </c>
      <c r="M1204" t="b">
        <v>1</v>
      </c>
      <c r="N1204" s="6" t="s">
        <v>8285</v>
      </c>
      <c r="O1204" s="5">
        <f t="shared" si="72"/>
        <v>199.244</v>
      </c>
      <c r="P1204">
        <f t="shared" si="73"/>
        <v>183.80442804428046</v>
      </c>
      <c r="Q1204" s="6" t="s">
        <v>8338</v>
      </c>
      <c r="R1204" s="6" t="s">
        <v>8339</v>
      </c>
      <c r="S1204">
        <f t="shared" si="74"/>
        <v>2015</v>
      </c>
      <c r="T1204">
        <f t="shared" si="75"/>
        <v>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9">
        <v>42155.4065625</v>
      </c>
      <c r="J1205" s="9">
        <v>42125.4065625</v>
      </c>
      <c r="K1205" t="b">
        <v>0</v>
      </c>
      <c r="L1205">
        <v>101</v>
      </c>
      <c r="M1205" t="b">
        <v>1</v>
      </c>
      <c r="N1205" s="6" t="s">
        <v>8285</v>
      </c>
      <c r="O1205" s="5">
        <f t="shared" si="72"/>
        <v>102.45398773006136</v>
      </c>
      <c r="P1205">
        <f t="shared" si="73"/>
        <v>165.34653465346534</v>
      </c>
      <c r="Q1205" s="6" t="s">
        <v>8338</v>
      </c>
      <c r="R1205" s="6" t="s">
        <v>8339</v>
      </c>
      <c r="S1205">
        <f t="shared" si="74"/>
        <v>2015</v>
      </c>
      <c r="T1205">
        <f t="shared" si="75"/>
        <v>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9">
        <v>42341.999999999993</v>
      </c>
      <c r="J1206" s="9">
        <v>42297.539733796293</v>
      </c>
      <c r="K1206" t="b">
        <v>0</v>
      </c>
      <c r="L1206">
        <v>57</v>
      </c>
      <c r="M1206" t="b">
        <v>1</v>
      </c>
      <c r="N1206" s="6" t="s">
        <v>8285</v>
      </c>
      <c r="O1206" s="5">
        <f t="shared" si="72"/>
        <v>102.94615384615385</v>
      </c>
      <c r="P1206">
        <f t="shared" si="73"/>
        <v>234.78947368421052</v>
      </c>
      <c r="Q1206" s="6" t="s">
        <v>8338</v>
      </c>
      <c r="R1206" s="6" t="s">
        <v>8339</v>
      </c>
      <c r="S1206">
        <f t="shared" si="74"/>
        <v>2015</v>
      </c>
      <c r="T1206">
        <f t="shared" si="75"/>
        <v>10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9">
        <v>42168.298043981478</v>
      </c>
      <c r="J1207" s="9">
        <v>42138.298043981478</v>
      </c>
      <c r="K1207" t="b">
        <v>0</v>
      </c>
      <c r="L1207">
        <v>62</v>
      </c>
      <c r="M1207" t="b">
        <v>1</v>
      </c>
      <c r="N1207" s="6" t="s">
        <v>8285</v>
      </c>
      <c r="O1207" s="5">
        <f t="shared" si="72"/>
        <v>100.86153846153847</v>
      </c>
      <c r="P1207">
        <f t="shared" si="73"/>
        <v>211.48387096774192</v>
      </c>
      <c r="Q1207" s="6" t="s">
        <v>8338</v>
      </c>
      <c r="R1207" s="6" t="s">
        <v>8339</v>
      </c>
      <c r="S1207">
        <f t="shared" si="74"/>
        <v>2015</v>
      </c>
      <c r="T1207">
        <f t="shared" si="75"/>
        <v>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9">
        <v>42805.353472222218</v>
      </c>
      <c r="J1208" s="9">
        <v>42772.567743055559</v>
      </c>
      <c r="K1208" t="b">
        <v>0</v>
      </c>
      <c r="L1208">
        <v>32</v>
      </c>
      <c r="M1208" t="b">
        <v>1</v>
      </c>
      <c r="N1208" s="6" t="s">
        <v>8285</v>
      </c>
      <c r="O1208" s="5">
        <f t="shared" si="72"/>
        <v>114.99999999999999</v>
      </c>
      <c r="P1208">
        <f t="shared" si="73"/>
        <v>32.34375</v>
      </c>
      <c r="Q1208" s="6" t="s">
        <v>8338</v>
      </c>
      <c r="R1208" s="6" t="s">
        <v>8339</v>
      </c>
      <c r="S1208">
        <f t="shared" si="74"/>
        <v>2017</v>
      </c>
      <c r="T1208">
        <f t="shared" si="75"/>
        <v>2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9">
        <v>42460.208333333336</v>
      </c>
      <c r="J1209" s="9">
        <v>42430.221909722219</v>
      </c>
      <c r="K1209" t="b">
        <v>0</v>
      </c>
      <c r="L1209">
        <v>141</v>
      </c>
      <c r="M1209" t="b">
        <v>1</v>
      </c>
      <c r="N1209" s="6" t="s">
        <v>8285</v>
      </c>
      <c r="O1209" s="5">
        <f t="shared" si="72"/>
        <v>104.16766467065868</v>
      </c>
      <c r="P1209">
        <f t="shared" si="73"/>
        <v>123.37588652482269</v>
      </c>
      <c r="Q1209" s="6" t="s">
        <v>8338</v>
      </c>
      <c r="R1209" s="6" t="s">
        <v>8339</v>
      </c>
      <c r="S1209">
        <f t="shared" si="74"/>
        <v>2016</v>
      </c>
      <c r="T1209">
        <f t="shared" si="75"/>
        <v>3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9">
        <v>42453.459074074075</v>
      </c>
      <c r="J1210" s="9">
        <v>42423.500740740739</v>
      </c>
      <c r="K1210" t="b">
        <v>0</v>
      </c>
      <c r="L1210">
        <v>75</v>
      </c>
      <c r="M1210" t="b">
        <v>1</v>
      </c>
      <c r="N1210" s="6" t="s">
        <v>8285</v>
      </c>
      <c r="O1210" s="5">
        <f t="shared" si="72"/>
        <v>155.29999999999998</v>
      </c>
      <c r="P1210">
        <f t="shared" si="73"/>
        <v>207.06666666666666</v>
      </c>
      <c r="Q1210" s="6" t="s">
        <v>8338</v>
      </c>
      <c r="R1210" s="6" t="s">
        <v>8339</v>
      </c>
      <c r="S1210">
        <f t="shared" si="74"/>
        <v>2016</v>
      </c>
      <c r="T1210">
        <f t="shared" si="75"/>
        <v>2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9">
        <v>42791.637789351851</v>
      </c>
      <c r="J1211" s="9">
        <v>42761.637789351851</v>
      </c>
      <c r="K1211" t="b">
        <v>0</v>
      </c>
      <c r="L1211">
        <v>46</v>
      </c>
      <c r="M1211" t="b">
        <v>1</v>
      </c>
      <c r="N1211" s="6" t="s">
        <v>8285</v>
      </c>
      <c r="O1211" s="5">
        <f t="shared" si="72"/>
        <v>106</v>
      </c>
      <c r="P1211">
        <f t="shared" si="73"/>
        <v>138.2608695652174</v>
      </c>
      <c r="Q1211" s="6" t="s">
        <v>8338</v>
      </c>
      <c r="R1211" s="6" t="s">
        <v>8339</v>
      </c>
      <c r="S1211">
        <f t="shared" si="74"/>
        <v>2017</v>
      </c>
      <c r="T1211">
        <f t="shared" si="75"/>
        <v>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9">
        <v>42155.666666666664</v>
      </c>
      <c r="J1212" s="9">
        <v>42132.733472222222</v>
      </c>
      <c r="K1212" t="b">
        <v>0</v>
      </c>
      <c r="L1212">
        <v>103</v>
      </c>
      <c r="M1212" t="b">
        <v>1</v>
      </c>
      <c r="N1212" s="6" t="s">
        <v>8285</v>
      </c>
      <c r="O1212" s="5">
        <f t="shared" si="72"/>
        <v>254.31499999999997</v>
      </c>
      <c r="P1212">
        <f t="shared" si="73"/>
        <v>493.81553398058253</v>
      </c>
      <c r="Q1212" s="6" t="s">
        <v>8338</v>
      </c>
      <c r="R1212" s="6" t="s">
        <v>8339</v>
      </c>
      <c r="S1212">
        <f t="shared" si="74"/>
        <v>2015</v>
      </c>
      <c r="T1212">
        <f t="shared" si="75"/>
        <v>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9">
        <v>42530.658113425925</v>
      </c>
      <c r="J1213" s="9">
        <v>42515.658113425925</v>
      </c>
      <c r="K1213" t="b">
        <v>0</v>
      </c>
      <c r="L1213">
        <v>6</v>
      </c>
      <c r="M1213" t="b">
        <v>1</v>
      </c>
      <c r="N1213" s="6" t="s">
        <v>8285</v>
      </c>
      <c r="O1213" s="5">
        <f t="shared" si="72"/>
        <v>101.1</v>
      </c>
      <c r="P1213">
        <f t="shared" si="73"/>
        <v>168.5</v>
      </c>
      <c r="Q1213" s="6" t="s">
        <v>8338</v>
      </c>
      <c r="R1213" s="6" t="s">
        <v>8339</v>
      </c>
      <c r="S1213">
        <f t="shared" si="74"/>
        <v>2016</v>
      </c>
      <c r="T1213">
        <f t="shared" si="75"/>
        <v>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9">
        <v>42334.833333333336</v>
      </c>
      <c r="J1214" s="9">
        <v>42318.741840277777</v>
      </c>
      <c r="K1214" t="b">
        <v>0</v>
      </c>
      <c r="L1214">
        <v>83</v>
      </c>
      <c r="M1214" t="b">
        <v>1</v>
      </c>
      <c r="N1214" s="6" t="s">
        <v>8285</v>
      </c>
      <c r="O1214" s="5">
        <f t="shared" si="72"/>
        <v>129.04</v>
      </c>
      <c r="P1214">
        <f t="shared" si="73"/>
        <v>38.867469879518069</v>
      </c>
      <c r="Q1214" s="6" t="s">
        <v>8338</v>
      </c>
      <c r="R1214" s="6" t="s">
        <v>8339</v>
      </c>
      <c r="S1214">
        <f t="shared" si="74"/>
        <v>2015</v>
      </c>
      <c r="T1214">
        <f t="shared" si="75"/>
        <v>11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9">
        <v>42766.547453703701</v>
      </c>
      <c r="J1215" s="9">
        <v>42731.547453703701</v>
      </c>
      <c r="K1215" t="b">
        <v>0</v>
      </c>
      <c r="L1215">
        <v>108</v>
      </c>
      <c r="M1215" t="b">
        <v>1</v>
      </c>
      <c r="N1215" s="6" t="s">
        <v>8285</v>
      </c>
      <c r="O1215" s="5">
        <f t="shared" si="72"/>
        <v>102.23076923076924</v>
      </c>
      <c r="P1215">
        <f t="shared" si="73"/>
        <v>61.527777777777779</v>
      </c>
      <c r="Q1215" s="6" t="s">
        <v>8338</v>
      </c>
      <c r="R1215" s="6" t="s">
        <v>8339</v>
      </c>
      <c r="S1215">
        <f t="shared" si="74"/>
        <v>2016</v>
      </c>
      <c r="T1215">
        <f t="shared" si="75"/>
        <v>12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9">
        <v>42164.632002314807</v>
      </c>
      <c r="J1216" s="9">
        <v>42104.632002314807</v>
      </c>
      <c r="K1216" t="b">
        <v>0</v>
      </c>
      <c r="L1216">
        <v>25</v>
      </c>
      <c r="M1216" t="b">
        <v>1</v>
      </c>
      <c r="N1216" s="6" t="s">
        <v>8285</v>
      </c>
      <c r="O1216" s="5">
        <f t="shared" si="72"/>
        <v>131.80000000000001</v>
      </c>
      <c r="P1216">
        <f t="shared" si="73"/>
        <v>105.44</v>
      </c>
      <c r="Q1216" s="6" t="s">
        <v>8338</v>
      </c>
      <c r="R1216" s="6" t="s">
        <v>8339</v>
      </c>
      <c r="S1216">
        <f t="shared" si="74"/>
        <v>2015</v>
      </c>
      <c r="T1216">
        <f t="shared" si="75"/>
        <v>4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9">
        <v>41789.714768518512</v>
      </c>
      <c r="J1217" s="9">
        <v>41759.714768518512</v>
      </c>
      <c r="K1217" t="b">
        <v>0</v>
      </c>
      <c r="L1217">
        <v>549</v>
      </c>
      <c r="M1217" t="b">
        <v>1</v>
      </c>
      <c r="N1217" s="6" t="s">
        <v>8285</v>
      </c>
      <c r="O1217" s="5">
        <f t="shared" si="72"/>
        <v>786.0802000000001</v>
      </c>
      <c r="P1217">
        <f t="shared" si="73"/>
        <v>71.592003642987251</v>
      </c>
      <c r="Q1217" s="6" t="s">
        <v>8338</v>
      </c>
      <c r="R1217" s="6" t="s">
        <v>8339</v>
      </c>
      <c r="S1217">
        <f t="shared" si="74"/>
        <v>2014</v>
      </c>
      <c r="T1217">
        <f t="shared" si="75"/>
        <v>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9">
        <v>42279.752083333333</v>
      </c>
      <c r="J1218" s="9">
        <v>42247.408067129632</v>
      </c>
      <c r="K1218" t="b">
        <v>0</v>
      </c>
      <c r="L1218">
        <v>222</v>
      </c>
      <c r="M1218" t="b">
        <v>1</v>
      </c>
      <c r="N1218" s="6" t="s">
        <v>8285</v>
      </c>
      <c r="O1218" s="5">
        <f t="shared" ref="O1218:O1281" si="76">E1218/D1218*100</f>
        <v>145.70000000000002</v>
      </c>
      <c r="P1218">
        <f t="shared" ref="P1218:P1281" si="77">E1218/L1218</f>
        <v>91.882882882882882</v>
      </c>
      <c r="Q1218" s="6" t="s">
        <v>8338</v>
      </c>
      <c r="R1218" s="6" t="s">
        <v>8339</v>
      </c>
      <c r="S1218">
        <f t="shared" si="74"/>
        <v>2015</v>
      </c>
      <c r="T1218">
        <f t="shared" si="75"/>
        <v>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9">
        <v>42565.6011574074</v>
      </c>
      <c r="J1219" s="9">
        <v>42535.6011574074</v>
      </c>
      <c r="K1219" t="b">
        <v>0</v>
      </c>
      <c r="L1219">
        <v>183</v>
      </c>
      <c r="M1219" t="b">
        <v>1</v>
      </c>
      <c r="N1219" s="6" t="s">
        <v>8285</v>
      </c>
      <c r="O1219" s="5">
        <f t="shared" si="76"/>
        <v>102.60000000000001</v>
      </c>
      <c r="P1219">
        <f t="shared" si="77"/>
        <v>148.57377049180329</v>
      </c>
      <c r="Q1219" s="6" t="s">
        <v>8338</v>
      </c>
      <c r="R1219" s="6" t="s">
        <v>8339</v>
      </c>
      <c r="S1219">
        <f t="shared" ref="S1219:S1282" si="78">YEAR(J1219)</f>
        <v>2016</v>
      </c>
      <c r="T1219">
        <f t="shared" ref="T1219:T1282" si="79">MONTH(J1219)</f>
        <v>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9">
        <v>42308.916666666664</v>
      </c>
      <c r="J1220" s="9">
        <v>42278.453703703701</v>
      </c>
      <c r="K1220" t="b">
        <v>0</v>
      </c>
      <c r="L1220">
        <v>89</v>
      </c>
      <c r="M1220" t="b">
        <v>1</v>
      </c>
      <c r="N1220" s="6" t="s">
        <v>8285</v>
      </c>
      <c r="O1220" s="5">
        <f t="shared" si="76"/>
        <v>172.27777777777777</v>
      </c>
      <c r="P1220">
        <f t="shared" si="77"/>
        <v>174.2134831460674</v>
      </c>
      <c r="Q1220" s="6" t="s">
        <v>8338</v>
      </c>
      <c r="R1220" s="6" t="s">
        <v>8339</v>
      </c>
      <c r="S1220">
        <f t="shared" si="78"/>
        <v>2015</v>
      </c>
      <c r="T1220">
        <f t="shared" si="79"/>
        <v>10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9">
        <v>42663.253622685181</v>
      </c>
      <c r="J1221" s="9">
        <v>42633.253622685181</v>
      </c>
      <c r="K1221" t="b">
        <v>0</v>
      </c>
      <c r="L1221">
        <v>253</v>
      </c>
      <c r="M1221" t="b">
        <v>1</v>
      </c>
      <c r="N1221" s="6" t="s">
        <v>8285</v>
      </c>
      <c r="O1221" s="5">
        <f t="shared" si="76"/>
        <v>159.16819571865443</v>
      </c>
      <c r="P1221">
        <f t="shared" si="77"/>
        <v>102.86166007905139</v>
      </c>
      <c r="Q1221" s="6" t="s">
        <v>8338</v>
      </c>
      <c r="R1221" s="6" t="s">
        <v>8339</v>
      </c>
      <c r="S1221">
        <f t="shared" si="78"/>
        <v>2016</v>
      </c>
      <c r="T1221">
        <f t="shared" si="79"/>
        <v>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9">
        <v>42241.420277777775</v>
      </c>
      <c r="J1222" s="9">
        <v>42211.420277777775</v>
      </c>
      <c r="K1222" t="b">
        <v>0</v>
      </c>
      <c r="L1222">
        <v>140</v>
      </c>
      <c r="M1222" t="b">
        <v>1</v>
      </c>
      <c r="N1222" s="6" t="s">
        <v>8285</v>
      </c>
      <c r="O1222" s="5">
        <f t="shared" si="76"/>
        <v>103.76666666666668</v>
      </c>
      <c r="P1222">
        <f t="shared" si="77"/>
        <v>111.17857142857143</v>
      </c>
      <c r="Q1222" s="6" t="s">
        <v>8338</v>
      </c>
      <c r="R1222" s="6" t="s">
        <v>8339</v>
      </c>
      <c r="S1222">
        <f t="shared" si="78"/>
        <v>2015</v>
      </c>
      <c r="T1222">
        <f t="shared" si="79"/>
        <v>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9">
        <v>42707.791666666664</v>
      </c>
      <c r="J1223" s="9">
        <v>42680.267222222225</v>
      </c>
      <c r="K1223" t="b">
        <v>0</v>
      </c>
      <c r="L1223">
        <v>103</v>
      </c>
      <c r="M1223" t="b">
        <v>1</v>
      </c>
      <c r="N1223" s="6" t="s">
        <v>8285</v>
      </c>
      <c r="O1223" s="5">
        <f t="shared" si="76"/>
        <v>111.40954545454547</v>
      </c>
      <c r="P1223">
        <f t="shared" si="77"/>
        <v>23.796213592233013</v>
      </c>
      <c r="Q1223" s="6" t="s">
        <v>8338</v>
      </c>
      <c r="R1223" s="6" t="s">
        <v>8339</v>
      </c>
      <c r="S1223">
        <f t="shared" si="78"/>
        <v>2016</v>
      </c>
      <c r="T1223">
        <f t="shared" si="79"/>
        <v>11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9">
        <v>42460.958333333336</v>
      </c>
      <c r="J1224" s="9">
        <v>42430.512118055551</v>
      </c>
      <c r="K1224" t="b">
        <v>0</v>
      </c>
      <c r="L1224">
        <v>138</v>
      </c>
      <c r="M1224" t="b">
        <v>1</v>
      </c>
      <c r="N1224" s="6" t="s">
        <v>8285</v>
      </c>
      <c r="O1224" s="5">
        <f t="shared" si="76"/>
        <v>280.375</v>
      </c>
      <c r="P1224">
        <f t="shared" si="77"/>
        <v>81.268115942028984</v>
      </c>
      <c r="Q1224" s="6" t="s">
        <v>8338</v>
      </c>
      <c r="R1224" s="6" t="s">
        <v>8339</v>
      </c>
      <c r="S1224">
        <f t="shared" si="78"/>
        <v>2016</v>
      </c>
      <c r="T1224">
        <f t="shared" si="79"/>
        <v>3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9">
        <v>42684.010520833333</v>
      </c>
      <c r="J1225" s="9">
        <v>42653.968854166662</v>
      </c>
      <c r="K1225" t="b">
        <v>0</v>
      </c>
      <c r="L1225">
        <v>191</v>
      </c>
      <c r="M1225" t="b">
        <v>1</v>
      </c>
      <c r="N1225" s="6" t="s">
        <v>8285</v>
      </c>
      <c r="O1225" s="5">
        <f t="shared" si="76"/>
        <v>112.10606060606061</v>
      </c>
      <c r="P1225">
        <f t="shared" si="77"/>
        <v>116.21465968586388</v>
      </c>
      <c r="Q1225" s="6" t="s">
        <v>8338</v>
      </c>
      <c r="R1225" s="6" t="s">
        <v>8339</v>
      </c>
      <c r="S1225">
        <f t="shared" si="78"/>
        <v>2016</v>
      </c>
      <c r="T1225">
        <f t="shared" si="79"/>
        <v>10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9">
        <v>41796.341458333329</v>
      </c>
      <c r="J1226" s="9">
        <v>41736.341458333329</v>
      </c>
      <c r="K1226" t="b">
        <v>0</v>
      </c>
      <c r="L1226">
        <v>18</v>
      </c>
      <c r="M1226" t="b">
        <v>0</v>
      </c>
      <c r="N1226" s="6" t="s">
        <v>8286</v>
      </c>
      <c r="O1226" s="5">
        <f t="shared" si="76"/>
        <v>7.0666666666666673</v>
      </c>
      <c r="P1226">
        <f t="shared" si="77"/>
        <v>58.888888888888886</v>
      </c>
      <c r="Q1226" s="6" t="s">
        <v>8325</v>
      </c>
      <c r="R1226" s="6" t="s">
        <v>8340</v>
      </c>
      <c r="S1226">
        <f t="shared" si="78"/>
        <v>2014</v>
      </c>
      <c r="T1226">
        <f t="shared" si="79"/>
        <v>4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9">
        <v>41569.697662037033</v>
      </c>
      <c r="J1227" s="9">
        <v>41509.697662037033</v>
      </c>
      <c r="K1227" t="b">
        <v>0</v>
      </c>
      <c r="L1227">
        <v>3</v>
      </c>
      <c r="M1227" t="b">
        <v>0</v>
      </c>
      <c r="N1227" s="6" t="s">
        <v>8286</v>
      </c>
      <c r="O1227" s="5">
        <f t="shared" si="76"/>
        <v>4.3999999999999995</v>
      </c>
      <c r="P1227">
        <f t="shared" si="77"/>
        <v>44</v>
      </c>
      <c r="Q1227" s="6" t="s">
        <v>8325</v>
      </c>
      <c r="R1227" s="6" t="s">
        <v>8340</v>
      </c>
      <c r="S1227">
        <f t="shared" si="78"/>
        <v>2013</v>
      </c>
      <c r="T1227">
        <f t="shared" si="79"/>
        <v>8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9">
        <v>41749.833333333328</v>
      </c>
      <c r="J1228" s="9">
        <v>41715.666446759256</v>
      </c>
      <c r="K1228" t="b">
        <v>0</v>
      </c>
      <c r="L1228">
        <v>40</v>
      </c>
      <c r="M1228" t="b">
        <v>0</v>
      </c>
      <c r="N1228" s="6" t="s">
        <v>8286</v>
      </c>
      <c r="O1228" s="5">
        <f t="shared" si="76"/>
        <v>3.8739999999999997</v>
      </c>
      <c r="P1228">
        <f t="shared" si="77"/>
        <v>48.424999999999997</v>
      </c>
      <c r="Q1228" s="6" t="s">
        <v>8325</v>
      </c>
      <c r="R1228" s="6" t="s">
        <v>8340</v>
      </c>
      <c r="S1228">
        <f t="shared" si="78"/>
        <v>2014</v>
      </c>
      <c r="T1228">
        <f t="shared" si="79"/>
        <v>3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9">
        <v>41858.083333333328</v>
      </c>
      <c r="J1229" s="9">
        <v>41827.710833333331</v>
      </c>
      <c r="K1229" t="b">
        <v>0</v>
      </c>
      <c r="L1229">
        <v>0</v>
      </c>
      <c r="M1229" t="b">
        <v>0</v>
      </c>
      <c r="N1229" s="6" t="s">
        <v>8286</v>
      </c>
      <c r="O1229" s="5">
        <f t="shared" si="76"/>
        <v>0</v>
      </c>
      <c r="P1229" t="e">
        <f t="shared" si="77"/>
        <v>#DIV/0!</v>
      </c>
      <c r="Q1229" s="6" t="s">
        <v>8325</v>
      </c>
      <c r="R1229" s="6" t="s">
        <v>8340</v>
      </c>
      <c r="S1229">
        <f t="shared" si="78"/>
        <v>2014</v>
      </c>
      <c r="T1229">
        <f t="shared" si="79"/>
        <v>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9">
        <v>40814.520925925921</v>
      </c>
      <c r="J1230" s="9">
        <v>40754.520925925921</v>
      </c>
      <c r="K1230" t="b">
        <v>0</v>
      </c>
      <c r="L1230">
        <v>24</v>
      </c>
      <c r="M1230" t="b">
        <v>0</v>
      </c>
      <c r="N1230" s="6" t="s">
        <v>8286</v>
      </c>
      <c r="O1230" s="5">
        <f t="shared" si="76"/>
        <v>29.299999999999997</v>
      </c>
      <c r="P1230">
        <f t="shared" si="77"/>
        <v>61.041666666666664</v>
      </c>
      <c r="Q1230" s="6" t="s">
        <v>8325</v>
      </c>
      <c r="R1230" s="6" t="s">
        <v>8340</v>
      </c>
      <c r="S1230">
        <f t="shared" si="78"/>
        <v>2011</v>
      </c>
      <c r="T1230">
        <f t="shared" si="79"/>
        <v>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9">
        <v>41015.458333333328</v>
      </c>
      <c r="J1231" s="9">
        <v>40985.251469907402</v>
      </c>
      <c r="K1231" t="b">
        <v>0</v>
      </c>
      <c r="L1231">
        <v>1</v>
      </c>
      <c r="M1231" t="b">
        <v>0</v>
      </c>
      <c r="N1231" s="6" t="s">
        <v>8286</v>
      </c>
      <c r="O1231" s="5">
        <f t="shared" si="76"/>
        <v>0.90909090909090906</v>
      </c>
      <c r="P1231">
        <f t="shared" si="77"/>
        <v>25</v>
      </c>
      <c r="Q1231" s="6" t="s">
        <v>8325</v>
      </c>
      <c r="R1231" s="6" t="s">
        <v>8340</v>
      </c>
      <c r="S1231">
        <f t="shared" si="78"/>
        <v>2012</v>
      </c>
      <c r="T1231">
        <f t="shared" si="79"/>
        <v>3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9">
        <v>40598.764236111107</v>
      </c>
      <c r="J1232" s="9">
        <v>40568.764236111107</v>
      </c>
      <c r="K1232" t="b">
        <v>0</v>
      </c>
      <c r="L1232">
        <v>0</v>
      </c>
      <c r="M1232" t="b">
        <v>0</v>
      </c>
      <c r="N1232" s="6" t="s">
        <v>8286</v>
      </c>
      <c r="O1232" s="5">
        <f t="shared" si="76"/>
        <v>0</v>
      </c>
      <c r="P1232" t="e">
        <f t="shared" si="77"/>
        <v>#DIV/0!</v>
      </c>
      <c r="Q1232" s="6" t="s">
        <v>8325</v>
      </c>
      <c r="R1232" s="6" t="s">
        <v>8340</v>
      </c>
      <c r="S1232">
        <f t="shared" si="78"/>
        <v>2011</v>
      </c>
      <c r="T1232">
        <f t="shared" si="79"/>
        <v>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9">
        <v>42243.833333333336</v>
      </c>
      <c r="J1233" s="9">
        <v>42193.733425925922</v>
      </c>
      <c r="K1233" t="b">
        <v>0</v>
      </c>
      <c r="L1233">
        <v>0</v>
      </c>
      <c r="M1233" t="b">
        <v>0</v>
      </c>
      <c r="N1233" s="6" t="s">
        <v>8286</v>
      </c>
      <c r="O1233" s="5">
        <f t="shared" si="76"/>
        <v>0</v>
      </c>
      <c r="P1233" t="e">
        <f t="shared" si="77"/>
        <v>#DIV/0!</v>
      </c>
      <c r="Q1233" s="6" t="s">
        <v>8325</v>
      </c>
      <c r="R1233" s="6" t="s">
        <v>8340</v>
      </c>
      <c r="S1233">
        <f t="shared" si="78"/>
        <v>2015</v>
      </c>
      <c r="T1233">
        <f t="shared" si="79"/>
        <v>7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9">
        <v>41553.639699074076</v>
      </c>
      <c r="J1234" s="9">
        <v>41506.639699074076</v>
      </c>
      <c r="K1234" t="b">
        <v>0</v>
      </c>
      <c r="L1234">
        <v>1</v>
      </c>
      <c r="M1234" t="b">
        <v>0</v>
      </c>
      <c r="N1234" s="6" t="s">
        <v>8286</v>
      </c>
      <c r="O1234" s="5">
        <f t="shared" si="76"/>
        <v>0.8</v>
      </c>
      <c r="P1234">
        <f t="shared" si="77"/>
        <v>40</v>
      </c>
      <c r="Q1234" s="6" t="s">
        <v>8325</v>
      </c>
      <c r="R1234" s="6" t="s">
        <v>8340</v>
      </c>
      <c r="S1234">
        <f t="shared" si="78"/>
        <v>2013</v>
      </c>
      <c r="T1234">
        <f t="shared" si="79"/>
        <v>8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9">
        <v>40960.740439814814</v>
      </c>
      <c r="J1235" s="9">
        <v>40939.740439814814</v>
      </c>
      <c r="K1235" t="b">
        <v>0</v>
      </c>
      <c r="L1235">
        <v>6</v>
      </c>
      <c r="M1235" t="b">
        <v>0</v>
      </c>
      <c r="N1235" s="6" t="s">
        <v>8286</v>
      </c>
      <c r="O1235" s="5">
        <f t="shared" si="76"/>
        <v>11.600000000000001</v>
      </c>
      <c r="P1235">
        <f t="shared" si="77"/>
        <v>19.333333333333332</v>
      </c>
      <c r="Q1235" s="6" t="s">
        <v>8325</v>
      </c>
      <c r="R1235" s="6" t="s">
        <v>8340</v>
      </c>
      <c r="S1235">
        <f t="shared" si="78"/>
        <v>2012</v>
      </c>
      <c r="T1235">
        <f t="shared" si="79"/>
        <v>1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9">
        <v>42037.580347222225</v>
      </c>
      <c r="J1236" s="9">
        <v>42007.580347222225</v>
      </c>
      <c r="K1236" t="b">
        <v>0</v>
      </c>
      <c r="L1236">
        <v>0</v>
      </c>
      <c r="M1236" t="b">
        <v>0</v>
      </c>
      <c r="N1236" s="6" t="s">
        <v>8286</v>
      </c>
      <c r="O1236" s="5">
        <f t="shared" si="76"/>
        <v>0</v>
      </c>
      <c r="P1236" t="e">
        <f t="shared" si="77"/>
        <v>#DIV/0!</v>
      </c>
      <c r="Q1236" s="6" t="s">
        <v>8325</v>
      </c>
      <c r="R1236" s="6" t="s">
        <v>8340</v>
      </c>
      <c r="S1236">
        <f t="shared" si="78"/>
        <v>2015</v>
      </c>
      <c r="T1236">
        <f t="shared" si="79"/>
        <v>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9">
        <v>41622.927071759259</v>
      </c>
      <c r="J1237" s="9">
        <v>41582.927071759259</v>
      </c>
      <c r="K1237" t="b">
        <v>0</v>
      </c>
      <c r="L1237">
        <v>6</v>
      </c>
      <c r="M1237" t="b">
        <v>0</v>
      </c>
      <c r="N1237" s="6" t="s">
        <v>8286</v>
      </c>
      <c r="O1237" s="5">
        <f t="shared" si="76"/>
        <v>2.7873639500929119</v>
      </c>
      <c r="P1237">
        <f t="shared" si="77"/>
        <v>35</v>
      </c>
      <c r="Q1237" s="6" t="s">
        <v>8325</v>
      </c>
      <c r="R1237" s="6" t="s">
        <v>8340</v>
      </c>
      <c r="S1237">
        <f t="shared" si="78"/>
        <v>2013</v>
      </c>
      <c r="T1237">
        <f t="shared" si="79"/>
        <v>11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9">
        <v>41118.458333333328</v>
      </c>
      <c r="J1238" s="9">
        <v>41110.47180555555</v>
      </c>
      <c r="K1238" t="b">
        <v>0</v>
      </c>
      <c r="L1238">
        <v>0</v>
      </c>
      <c r="M1238" t="b">
        <v>0</v>
      </c>
      <c r="N1238" s="6" t="s">
        <v>8286</v>
      </c>
      <c r="O1238" s="5">
        <f t="shared" si="76"/>
        <v>0</v>
      </c>
      <c r="P1238" t="e">
        <f t="shared" si="77"/>
        <v>#DIV/0!</v>
      </c>
      <c r="Q1238" s="6" t="s">
        <v>8325</v>
      </c>
      <c r="R1238" s="6" t="s">
        <v>8340</v>
      </c>
      <c r="S1238">
        <f t="shared" si="78"/>
        <v>2012</v>
      </c>
      <c r="T1238">
        <f t="shared" si="79"/>
        <v>7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9">
        <v>41145.074826388889</v>
      </c>
      <c r="J1239" s="9">
        <v>41125.074826388889</v>
      </c>
      <c r="K1239" t="b">
        <v>0</v>
      </c>
      <c r="L1239">
        <v>0</v>
      </c>
      <c r="M1239" t="b">
        <v>0</v>
      </c>
      <c r="N1239" s="6" t="s">
        <v>8286</v>
      </c>
      <c r="O1239" s="5">
        <f t="shared" si="76"/>
        <v>0</v>
      </c>
      <c r="P1239" t="e">
        <f t="shared" si="77"/>
        <v>#DIV/0!</v>
      </c>
      <c r="Q1239" s="6" t="s">
        <v>8325</v>
      </c>
      <c r="R1239" s="6" t="s">
        <v>8340</v>
      </c>
      <c r="S1239">
        <f t="shared" si="78"/>
        <v>2012</v>
      </c>
      <c r="T1239">
        <f t="shared" si="79"/>
        <v>8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9">
        <v>40761.402037037034</v>
      </c>
      <c r="J1240" s="9">
        <v>40731.402037037034</v>
      </c>
      <c r="K1240" t="b">
        <v>0</v>
      </c>
      <c r="L1240">
        <v>3</v>
      </c>
      <c r="M1240" t="b">
        <v>0</v>
      </c>
      <c r="N1240" s="6" t="s">
        <v>8286</v>
      </c>
      <c r="O1240" s="5">
        <f t="shared" si="76"/>
        <v>17.8</v>
      </c>
      <c r="P1240">
        <f t="shared" si="77"/>
        <v>59.333333333333336</v>
      </c>
      <c r="Q1240" s="6" t="s">
        <v>8325</v>
      </c>
      <c r="R1240" s="6" t="s">
        <v>8340</v>
      </c>
      <c r="S1240">
        <f t="shared" si="78"/>
        <v>2011</v>
      </c>
      <c r="T1240">
        <f t="shared" si="79"/>
        <v>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9">
        <v>40913.754247685181</v>
      </c>
      <c r="J1241" s="9">
        <v>40883.754247685181</v>
      </c>
      <c r="K1241" t="b">
        <v>0</v>
      </c>
      <c r="L1241">
        <v>0</v>
      </c>
      <c r="M1241" t="b">
        <v>0</v>
      </c>
      <c r="N1241" s="6" t="s">
        <v>8286</v>
      </c>
      <c r="O1241" s="5">
        <f t="shared" si="76"/>
        <v>0</v>
      </c>
      <c r="P1241" t="e">
        <f t="shared" si="77"/>
        <v>#DIV/0!</v>
      </c>
      <c r="Q1241" s="6" t="s">
        <v>8325</v>
      </c>
      <c r="R1241" s="6" t="s">
        <v>8340</v>
      </c>
      <c r="S1241">
        <f t="shared" si="78"/>
        <v>2011</v>
      </c>
      <c r="T1241">
        <f t="shared" si="79"/>
        <v>12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9">
        <v>41467.70208333333</v>
      </c>
      <c r="J1242" s="9">
        <v>41408.831678240742</v>
      </c>
      <c r="K1242" t="b">
        <v>0</v>
      </c>
      <c r="L1242">
        <v>8</v>
      </c>
      <c r="M1242" t="b">
        <v>0</v>
      </c>
      <c r="N1242" s="6" t="s">
        <v>8286</v>
      </c>
      <c r="O1242" s="5">
        <f t="shared" si="76"/>
        <v>3.0124999999999997</v>
      </c>
      <c r="P1242">
        <f t="shared" si="77"/>
        <v>30.125</v>
      </c>
      <c r="Q1242" s="6" t="s">
        <v>8325</v>
      </c>
      <c r="R1242" s="6" t="s">
        <v>8340</v>
      </c>
      <c r="S1242">
        <f t="shared" si="78"/>
        <v>2013</v>
      </c>
      <c r="T1242">
        <f t="shared" si="79"/>
        <v>5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9">
        <v>41946.040972222218</v>
      </c>
      <c r="J1243" s="9">
        <v>41923.629398148143</v>
      </c>
      <c r="K1243" t="b">
        <v>0</v>
      </c>
      <c r="L1243">
        <v>34</v>
      </c>
      <c r="M1243" t="b">
        <v>0</v>
      </c>
      <c r="N1243" s="6" t="s">
        <v>8286</v>
      </c>
      <c r="O1243" s="5">
        <f t="shared" si="76"/>
        <v>50.739999999999995</v>
      </c>
      <c r="P1243">
        <f t="shared" si="77"/>
        <v>74.617647058823536</v>
      </c>
      <c r="Q1243" s="6" t="s">
        <v>8325</v>
      </c>
      <c r="R1243" s="6" t="s">
        <v>8340</v>
      </c>
      <c r="S1243">
        <f t="shared" si="78"/>
        <v>2014</v>
      </c>
      <c r="T1243">
        <f t="shared" si="79"/>
        <v>10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9">
        <v>40797.345833333333</v>
      </c>
      <c r="J1244" s="9">
        <v>40781.957199074073</v>
      </c>
      <c r="K1244" t="b">
        <v>0</v>
      </c>
      <c r="L1244">
        <v>1</v>
      </c>
      <c r="M1244" t="b">
        <v>0</v>
      </c>
      <c r="N1244" s="6" t="s">
        <v>8286</v>
      </c>
      <c r="O1244" s="5">
        <f t="shared" si="76"/>
        <v>0.54884742041712409</v>
      </c>
      <c r="P1244">
        <f t="shared" si="77"/>
        <v>5</v>
      </c>
      <c r="Q1244" s="6" t="s">
        <v>8325</v>
      </c>
      <c r="R1244" s="6" t="s">
        <v>8340</v>
      </c>
      <c r="S1244">
        <f t="shared" si="78"/>
        <v>2011</v>
      </c>
      <c r="T1244">
        <f t="shared" si="79"/>
        <v>8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9">
        <v>40732.666666666664</v>
      </c>
      <c r="J1245" s="9">
        <v>40671.670960648145</v>
      </c>
      <c r="K1245" t="b">
        <v>0</v>
      </c>
      <c r="L1245">
        <v>38</v>
      </c>
      <c r="M1245" t="b">
        <v>0</v>
      </c>
      <c r="N1245" s="6" t="s">
        <v>8286</v>
      </c>
      <c r="O1245" s="5">
        <f t="shared" si="76"/>
        <v>14.091666666666667</v>
      </c>
      <c r="P1245">
        <f t="shared" si="77"/>
        <v>44.5</v>
      </c>
      <c r="Q1245" s="6" t="s">
        <v>8325</v>
      </c>
      <c r="R1245" s="6" t="s">
        <v>8340</v>
      </c>
      <c r="S1245">
        <f t="shared" si="78"/>
        <v>2011</v>
      </c>
      <c r="T1245">
        <f t="shared" si="79"/>
        <v>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9">
        <v>41386.666666666664</v>
      </c>
      <c r="J1246" s="9">
        <v>41355.617164351846</v>
      </c>
      <c r="K1246" t="b">
        <v>1</v>
      </c>
      <c r="L1246">
        <v>45</v>
      </c>
      <c r="M1246" t="b">
        <v>1</v>
      </c>
      <c r="N1246" s="6" t="s">
        <v>8276</v>
      </c>
      <c r="O1246" s="5">
        <f t="shared" si="76"/>
        <v>103.8</v>
      </c>
      <c r="P1246">
        <f t="shared" si="77"/>
        <v>46.133333333333333</v>
      </c>
      <c r="Q1246" s="6" t="s">
        <v>8325</v>
      </c>
      <c r="R1246" s="6" t="s">
        <v>8326</v>
      </c>
      <c r="S1246">
        <f t="shared" si="78"/>
        <v>2013</v>
      </c>
      <c r="T1246">
        <f t="shared" si="79"/>
        <v>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9">
        <v>41804.391597222217</v>
      </c>
      <c r="J1247" s="9">
        <v>41774.391597222217</v>
      </c>
      <c r="K1247" t="b">
        <v>1</v>
      </c>
      <c r="L1247">
        <v>17</v>
      </c>
      <c r="M1247" t="b">
        <v>1</v>
      </c>
      <c r="N1247" s="6" t="s">
        <v>8276</v>
      </c>
      <c r="O1247" s="5">
        <f t="shared" si="76"/>
        <v>120.24999999999999</v>
      </c>
      <c r="P1247">
        <f t="shared" si="77"/>
        <v>141.47058823529412</v>
      </c>
      <c r="Q1247" s="6" t="s">
        <v>8325</v>
      </c>
      <c r="R1247" s="6" t="s">
        <v>8326</v>
      </c>
      <c r="S1247">
        <f t="shared" si="78"/>
        <v>2014</v>
      </c>
      <c r="T1247">
        <f t="shared" si="79"/>
        <v>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9">
        <v>40882.876724537033</v>
      </c>
      <c r="J1248" s="9">
        <v>40837.835057870368</v>
      </c>
      <c r="K1248" t="b">
        <v>1</v>
      </c>
      <c r="L1248">
        <v>31</v>
      </c>
      <c r="M1248" t="b">
        <v>1</v>
      </c>
      <c r="N1248" s="6" t="s">
        <v>8276</v>
      </c>
      <c r="O1248" s="5">
        <f t="shared" si="76"/>
        <v>117</v>
      </c>
      <c r="P1248">
        <f t="shared" si="77"/>
        <v>75.483870967741936</v>
      </c>
      <c r="Q1248" s="6" t="s">
        <v>8325</v>
      </c>
      <c r="R1248" s="6" t="s">
        <v>8326</v>
      </c>
      <c r="S1248">
        <f t="shared" si="78"/>
        <v>2011</v>
      </c>
      <c r="T1248">
        <f t="shared" si="79"/>
        <v>10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9">
        <v>41400.083969907406</v>
      </c>
      <c r="J1249" s="9">
        <v>41370.083969907406</v>
      </c>
      <c r="K1249" t="b">
        <v>1</v>
      </c>
      <c r="L1249">
        <v>50</v>
      </c>
      <c r="M1249" t="b">
        <v>1</v>
      </c>
      <c r="N1249" s="6" t="s">
        <v>8276</v>
      </c>
      <c r="O1249" s="5">
        <f t="shared" si="76"/>
        <v>122.14285714285715</v>
      </c>
      <c r="P1249">
        <f t="shared" si="77"/>
        <v>85.5</v>
      </c>
      <c r="Q1249" s="6" t="s">
        <v>8325</v>
      </c>
      <c r="R1249" s="6" t="s">
        <v>8326</v>
      </c>
      <c r="S1249">
        <f t="shared" si="78"/>
        <v>2013</v>
      </c>
      <c r="T1249">
        <f t="shared" si="79"/>
        <v>4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9">
        <v>41803.082638888889</v>
      </c>
      <c r="J1250" s="9">
        <v>41767.448530092588</v>
      </c>
      <c r="K1250" t="b">
        <v>1</v>
      </c>
      <c r="L1250">
        <v>59</v>
      </c>
      <c r="M1250" t="b">
        <v>1</v>
      </c>
      <c r="N1250" s="6" t="s">
        <v>8276</v>
      </c>
      <c r="O1250" s="5">
        <f t="shared" si="76"/>
        <v>151.63999999999999</v>
      </c>
      <c r="P1250">
        <f t="shared" si="77"/>
        <v>64.254237288135599</v>
      </c>
      <c r="Q1250" s="6" t="s">
        <v>8325</v>
      </c>
      <c r="R1250" s="6" t="s">
        <v>8326</v>
      </c>
      <c r="S1250">
        <f t="shared" si="78"/>
        <v>2014</v>
      </c>
      <c r="T1250">
        <f t="shared" si="79"/>
        <v>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9">
        <v>41097.532534722224</v>
      </c>
      <c r="J1251" s="9">
        <v>41067.532534722224</v>
      </c>
      <c r="K1251" t="b">
        <v>1</v>
      </c>
      <c r="L1251">
        <v>81</v>
      </c>
      <c r="M1251" t="b">
        <v>1</v>
      </c>
      <c r="N1251" s="6" t="s">
        <v>8276</v>
      </c>
      <c r="O1251" s="5">
        <f t="shared" si="76"/>
        <v>104.44</v>
      </c>
      <c r="P1251">
        <f t="shared" si="77"/>
        <v>64.46913580246914</v>
      </c>
      <c r="Q1251" s="6" t="s">
        <v>8325</v>
      </c>
      <c r="R1251" s="6" t="s">
        <v>8326</v>
      </c>
      <c r="S1251">
        <f t="shared" si="78"/>
        <v>2012</v>
      </c>
      <c r="T1251">
        <f t="shared" si="79"/>
        <v>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9">
        <v>41888.434386574074</v>
      </c>
      <c r="J1252" s="9">
        <v>41843.434386574074</v>
      </c>
      <c r="K1252" t="b">
        <v>1</v>
      </c>
      <c r="L1252">
        <v>508</v>
      </c>
      <c r="M1252" t="b">
        <v>1</v>
      </c>
      <c r="N1252" s="6" t="s">
        <v>8276</v>
      </c>
      <c r="O1252" s="5">
        <f t="shared" si="76"/>
        <v>200.15333333333331</v>
      </c>
      <c r="P1252">
        <f t="shared" si="77"/>
        <v>118.2007874015748</v>
      </c>
      <c r="Q1252" s="6" t="s">
        <v>8325</v>
      </c>
      <c r="R1252" s="6" t="s">
        <v>8326</v>
      </c>
      <c r="S1252">
        <f t="shared" si="78"/>
        <v>2014</v>
      </c>
      <c r="T1252">
        <f t="shared" si="79"/>
        <v>7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9">
        <v>40811.606099537035</v>
      </c>
      <c r="J1253" s="9">
        <v>40751.606099537035</v>
      </c>
      <c r="K1253" t="b">
        <v>1</v>
      </c>
      <c r="L1253">
        <v>74</v>
      </c>
      <c r="M1253" t="b">
        <v>1</v>
      </c>
      <c r="N1253" s="6" t="s">
        <v>8276</v>
      </c>
      <c r="O1253" s="5">
        <f t="shared" si="76"/>
        <v>101.8</v>
      </c>
      <c r="P1253">
        <f t="shared" si="77"/>
        <v>82.540540540540547</v>
      </c>
      <c r="Q1253" s="6" t="s">
        <v>8325</v>
      </c>
      <c r="R1253" s="6" t="s">
        <v>8326</v>
      </c>
      <c r="S1253">
        <f t="shared" si="78"/>
        <v>2011</v>
      </c>
      <c r="T1253">
        <f t="shared" si="79"/>
        <v>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9">
        <v>41571.779733796291</v>
      </c>
      <c r="J1254" s="9">
        <v>41543.779733796291</v>
      </c>
      <c r="K1254" t="b">
        <v>1</v>
      </c>
      <c r="L1254">
        <v>141</v>
      </c>
      <c r="M1254" t="b">
        <v>1</v>
      </c>
      <c r="N1254" s="6" t="s">
        <v>8276</v>
      </c>
      <c r="O1254" s="5">
        <f t="shared" si="76"/>
        <v>137.65714285714284</v>
      </c>
      <c r="P1254">
        <f t="shared" si="77"/>
        <v>34.170212765957444</v>
      </c>
      <c r="Q1254" s="6" t="s">
        <v>8325</v>
      </c>
      <c r="R1254" s="6" t="s">
        <v>8326</v>
      </c>
      <c r="S1254">
        <f t="shared" si="78"/>
        <v>2013</v>
      </c>
      <c r="T1254">
        <f t="shared" si="79"/>
        <v>9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9">
        <v>41885.575312499997</v>
      </c>
      <c r="J1255" s="9">
        <v>41855.575312499997</v>
      </c>
      <c r="K1255" t="b">
        <v>1</v>
      </c>
      <c r="L1255">
        <v>711</v>
      </c>
      <c r="M1255" t="b">
        <v>1</v>
      </c>
      <c r="N1255" s="6" t="s">
        <v>8276</v>
      </c>
      <c r="O1255" s="5">
        <f t="shared" si="76"/>
        <v>303833.2</v>
      </c>
      <c r="P1255">
        <f t="shared" si="77"/>
        <v>42.73322081575246</v>
      </c>
      <c r="Q1255" s="6" t="s">
        <v>8325</v>
      </c>
      <c r="R1255" s="6" t="s">
        <v>8326</v>
      </c>
      <c r="S1255">
        <f t="shared" si="78"/>
        <v>2014</v>
      </c>
      <c r="T1255">
        <f t="shared" si="79"/>
        <v>8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9">
        <v>40543.999305555553</v>
      </c>
      <c r="J1256" s="9">
        <v>40487.413032407407</v>
      </c>
      <c r="K1256" t="b">
        <v>1</v>
      </c>
      <c r="L1256">
        <v>141</v>
      </c>
      <c r="M1256" t="b">
        <v>1</v>
      </c>
      <c r="N1256" s="6" t="s">
        <v>8276</v>
      </c>
      <c r="O1256" s="5">
        <f t="shared" si="76"/>
        <v>198.85074626865671</v>
      </c>
      <c r="P1256">
        <f t="shared" si="77"/>
        <v>94.489361702127653</v>
      </c>
      <c r="Q1256" s="6" t="s">
        <v>8325</v>
      </c>
      <c r="R1256" s="6" t="s">
        <v>8326</v>
      </c>
      <c r="S1256">
        <f t="shared" si="78"/>
        <v>2010</v>
      </c>
      <c r="T1256">
        <f t="shared" si="79"/>
        <v>11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9">
        <v>41609.678842592592</v>
      </c>
      <c r="J1257" s="9">
        <v>41579.637175925927</v>
      </c>
      <c r="K1257" t="b">
        <v>1</v>
      </c>
      <c r="L1257">
        <v>109</v>
      </c>
      <c r="M1257" t="b">
        <v>1</v>
      </c>
      <c r="N1257" s="6" t="s">
        <v>8276</v>
      </c>
      <c r="O1257" s="5">
        <f t="shared" si="76"/>
        <v>202.36666666666667</v>
      </c>
      <c r="P1257">
        <f t="shared" si="77"/>
        <v>55.697247706422019</v>
      </c>
      <c r="Q1257" s="6" t="s">
        <v>8325</v>
      </c>
      <c r="R1257" s="6" t="s">
        <v>8326</v>
      </c>
      <c r="S1257">
        <f t="shared" si="78"/>
        <v>2013</v>
      </c>
      <c r="T1257">
        <f t="shared" si="79"/>
        <v>11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9">
        <v>40951.711006944446</v>
      </c>
      <c r="J1258" s="9">
        <v>40921.711006944446</v>
      </c>
      <c r="K1258" t="b">
        <v>1</v>
      </c>
      <c r="L1258">
        <v>361</v>
      </c>
      <c r="M1258" t="b">
        <v>1</v>
      </c>
      <c r="N1258" s="6" t="s">
        <v>8276</v>
      </c>
      <c r="O1258" s="5">
        <f t="shared" si="76"/>
        <v>117.96376666666666</v>
      </c>
      <c r="P1258">
        <f t="shared" si="77"/>
        <v>98.030831024930734</v>
      </c>
      <c r="Q1258" s="6" t="s">
        <v>8325</v>
      </c>
      <c r="R1258" s="6" t="s">
        <v>8326</v>
      </c>
      <c r="S1258">
        <f t="shared" si="78"/>
        <v>2012</v>
      </c>
      <c r="T1258">
        <f t="shared" si="79"/>
        <v>1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9">
        <v>40635.835532407407</v>
      </c>
      <c r="J1259" s="9">
        <v>40586.877199074072</v>
      </c>
      <c r="K1259" t="b">
        <v>1</v>
      </c>
      <c r="L1259">
        <v>176</v>
      </c>
      <c r="M1259" t="b">
        <v>1</v>
      </c>
      <c r="N1259" s="6" t="s">
        <v>8276</v>
      </c>
      <c r="O1259" s="5">
        <f t="shared" si="76"/>
        <v>294.72727272727275</v>
      </c>
      <c r="P1259">
        <f t="shared" si="77"/>
        <v>92.102272727272734</v>
      </c>
      <c r="Q1259" s="6" t="s">
        <v>8325</v>
      </c>
      <c r="R1259" s="6" t="s">
        <v>8326</v>
      </c>
      <c r="S1259">
        <f t="shared" si="78"/>
        <v>2011</v>
      </c>
      <c r="T1259">
        <f t="shared" si="79"/>
        <v>2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9">
        <v>41517.402916666666</v>
      </c>
      <c r="J1260" s="9">
        <v>41487.402916666666</v>
      </c>
      <c r="K1260" t="b">
        <v>1</v>
      </c>
      <c r="L1260">
        <v>670</v>
      </c>
      <c r="M1260" t="b">
        <v>1</v>
      </c>
      <c r="N1260" s="6" t="s">
        <v>8276</v>
      </c>
      <c r="O1260" s="5">
        <f t="shared" si="76"/>
        <v>213.14633333333336</v>
      </c>
      <c r="P1260">
        <f t="shared" si="77"/>
        <v>38.175462686567165</v>
      </c>
      <c r="Q1260" s="6" t="s">
        <v>8325</v>
      </c>
      <c r="R1260" s="6" t="s">
        <v>8326</v>
      </c>
      <c r="S1260">
        <f t="shared" si="78"/>
        <v>2013</v>
      </c>
      <c r="T1260">
        <f t="shared" si="79"/>
        <v>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9">
        <v>41798.957638888889</v>
      </c>
      <c r="J1261" s="9">
        <v>41766.762314814812</v>
      </c>
      <c r="K1261" t="b">
        <v>1</v>
      </c>
      <c r="L1261">
        <v>96</v>
      </c>
      <c r="M1261" t="b">
        <v>1</v>
      </c>
      <c r="N1261" s="6" t="s">
        <v>8276</v>
      </c>
      <c r="O1261" s="5">
        <f t="shared" si="76"/>
        <v>104.24</v>
      </c>
      <c r="P1261">
        <f t="shared" si="77"/>
        <v>27.145833333333332</v>
      </c>
      <c r="Q1261" s="6" t="s">
        <v>8325</v>
      </c>
      <c r="R1261" s="6" t="s">
        <v>8326</v>
      </c>
      <c r="S1261">
        <f t="shared" si="78"/>
        <v>2014</v>
      </c>
      <c r="T1261">
        <f t="shared" si="79"/>
        <v>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9">
        <v>41696.63449074074</v>
      </c>
      <c r="J1262" s="9">
        <v>41666.63449074074</v>
      </c>
      <c r="K1262" t="b">
        <v>1</v>
      </c>
      <c r="L1262">
        <v>74</v>
      </c>
      <c r="M1262" t="b">
        <v>1</v>
      </c>
      <c r="N1262" s="6" t="s">
        <v>8276</v>
      </c>
      <c r="O1262" s="5">
        <f t="shared" si="76"/>
        <v>113.66666666666667</v>
      </c>
      <c r="P1262">
        <f t="shared" si="77"/>
        <v>50.689189189189186</v>
      </c>
      <c r="Q1262" s="6" t="s">
        <v>8325</v>
      </c>
      <c r="R1262" s="6" t="s">
        <v>8326</v>
      </c>
      <c r="S1262">
        <f t="shared" si="78"/>
        <v>2014</v>
      </c>
      <c r="T1262">
        <f t="shared" si="79"/>
        <v>1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9">
        <v>41668.134571759256</v>
      </c>
      <c r="J1263" s="9">
        <v>41638.134571759256</v>
      </c>
      <c r="K1263" t="b">
        <v>1</v>
      </c>
      <c r="L1263">
        <v>52</v>
      </c>
      <c r="M1263" t="b">
        <v>1</v>
      </c>
      <c r="N1263" s="6" t="s">
        <v>8276</v>
      </c>
      <c r="O1263" s="5">
        <f t="shared" si="76"/>
        <v>101.25</v>
      </c>
      <c r="P1263">
        <f t="shared" si="77"/>
        <v>38.942307692307693</v>
      </c>
      <c r="Q1263" s="6" t="s">
        <v>8325</v>
      </c>
      <c r="R1263" s="6" t="s">
        <v>8326</v>
      </c>
      <c r="S1263">
        <f t="shared" si="78"/>
        <v>2013</v>
      </c>
      <c r="T1263">
        <f t="shared" si="79"/>
        <v>12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9">
        <v>41686.554305555554</v>
      </c>
      <c r="J1264" s="9">
        <v>41656.554305555554</v>
      </c>
      <c r="K1264" t="b">
        <v>1</v>
      </c>
      <c r="L1264">
        <v>105</v>
      </c>
      <c r="M1264" t="b">
        <v>1</v>
      </c>
      <c r="N1264" s="6" t="s">
        <v>8276</v>
      </c>
      <c r="O1264" s="5">
        <f t="shared" si="76"/>
        <v>125.41538461538462</v>
      </c>
      <c r="P1264">
        <f t="shared" si="77"/>
        <v>77.638095238095232</v>
      </c>
      <c r="Q1264" s="6" t="s">
        <v>8325</v>
      </c>
      <c r="R1264" s="6" t="s">
        <v>8326</v>
      </c>
      <c r="S1264">
        <f t="shared" si="78"/>
        <v>2014</v>
      </c>
      <c r="T1264">
        <f t="shared" si="79"/>
        <v>1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9">
        <v>41726.833333333328</v>
      </c>
      <c r="J1265" s="9">
        <v>41691.875810185185</v>
      </c>
      <c r="K1265" t="b">
        <v>1</v>
      </c>
      <c r="L1265">
        <v>41</v>
      </c>
      <c r="M1265" t="b">
        <v>1</v>
      </c>
      <c r="N1265" s="6" t="s">
        <v>8276</v>
      </c>
      <c r="O1265" s="5">
        <f t="shared" si="76"/>
        <v>119</v>
      </c>
      <c r="P1265">
        <f t="shared" si="77"/>
        <v>43.536585365853661</v>
      </c>
      <c r="Q1265" s="6" t="s">
        <v>8325</v>
      </c>
      <c r="R1265" s="6" t="s">
        <v>8326</v>
      </c>
      <c r="S1265">
        <f t="shared" si="78"/>
        <v>2014</v>
      </c>
      <c r="T1265">
        <f t="shared" si="79"/>
        <v>2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9">
        <v>41576.454664351848</v>
      </c>
      <c r="J1266" s="9">
        <v>41547.454664351848</v>
      </c>
      <c r="K1266" t="b">
        <v>1</v>
      </c>
      <c r="L1266">
        <v>34</v>
      </c>
      <c r="M1266" t="b">
        <v>1</v>
      </c>
      <c r="N1266" s="6" t="s">
        <v>8276</v>
      </c>
      <c r="O1266" s="5">
        <f t="shared" si="76"/>
        <v>166.46153846153845</v>
      </c>
      <c r="P1266">
        <f t="shared" si="77"/>
        <v>31.823529411764707</v>
      </c>
      <c r="Q1266" s="6" t="s">
        <v>8325</v>
      </c>
      <c r="R1266" s="6" t="s">
        <v>8326</v>
      </c>
      <c r="S1266">
        <f t="shared" si="78"/>
        <v>2013</v>
      </c>
      <c r="T1266">
        <f t="shared" si="79"/>
        <v>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9">
        <v>40512.446932870364</v>
      </c>
      <c r="J1267" s="9">
        <v>40465.446932870364</v>
      </c>
      <c r="K1267" t="b">
        <v>1</v>
      </c>
      <c r="L1267">
        <v>66</v>
      </c>
      <c r="M1267" t="b">
        <v>1</v>
      </c>
      <c r="N1267" s="6" t="s">
        <v>8276</v>
      </c>
      <c r="O1267" s="5">
        <f t="shared" si="76"/>
        <v>119.14771428571429</v>
      </c>
      <c r="P1267">
        <f t="shared" si="77"/>
        <v>63.184393939393942</v>
      </c>
      <c r="Q1267" s="6" t="s">
        <v>8325</v>
      </c>
      <c r="R1267" s="6" t="s">
        <v>8326</v>
      </c>
      <c r="S1267">
        <f t="shared" si="78"/>
        <v>2010</v>
      </c>
      <c r="T1267">
        <f t="shared" si="79"/>
        <v>10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9">
        <v>41650.668344907404</v>
      </c>
      <c r="J1268" s="9">
        <v>41620.668344907404</v>
      </c>
      <c r="K1268" t="b">
        <v>1</v>
      </c>
      <c r="L1268">
        <v>50</v>
      </c>
      <c r="M1268" t="b">
        <v>1</v>
      </c>
      <c r="N1268" s="6" t="s">
        <v>8276</v>
      </c>
      <c r="O1268" s="5">
        <f t="shared" si="76"/>
        <v>100.47368421052632</v>
      </c>
      <c r="P1268">
        <f t="shared" si="77"/>
        <v>190.9</v>
      </c>
      <c r="Q1268" s="6" t="s">
        <v>8325</v>
      </c>
      <c r="R1268" s="6" t="s">
        <v>8326</v>
      </c>
      <c r="S1268">
        <f t="shared" si="78"/>
        <v>2013</v>
      </c>
      <c r="T1268">
        <f t="shared" si="79"/>
        <v>12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9">
        <v>41479.376828703702</v>
      </c>
      <c r="J1269" s="9">
        <v>41449.376828703702</v>
      </c>
      <c r="K1269" t="b">
        <v>1</v>
      </c>
      <c r="L1269">
        <v>159</v>
      </c>
      <c r="M1269" t="b">
        <v>1</v>
      </c>
      <c r="N1269" s="6" t="s">
        <v>8276</v>
      </c>
      <c r="O1269" s="5">
        <f t="shared" si="76"/>
        <v>101.8</v>
      </c>
      <c r="P1269">
        <f t="shared" si="77"/>
        <v>140.85534591194968</v>
      </c>
      <c r="Q1269" s="6" t="s">
        <v>8325</v>
      </c>
      <c r="R1269" s="6" t="s">
        <v>8326</v>
      </c>
      <c r="S1269">
        <f t="shared" si="78"/>
        <v>2013</v>
      </c>
      <c r="T1269">
        <f t="shared" si="79"/>
        <v>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9">
        <v>41537.637118055551</v>
      </c>
      <c r="J1270" s="9">
        <v>41507.637118055551</v>
      </c>
      <c r="K1270" t="b">
        <v>1</v>
      </c>
      <c r="L1270">
        <v>182</v>
      </c>
      <c r="M1270" t="b">
        <v>1</v>
      </c>
      <c r="N1270" s="6" t="s">
        <v>8276</v>
      </c>
      <c r="O1270" s="5">
        <f t="shared" si="76"/>
        <v>116.66666666666667</v>
      </c>
      <c r="P1270">
        <f t="shared" si="77"/>
        <v>76.92307692307692</v>
      </c>
      <c r="Q1270" s="6" t="s">
        <v>8325</v>
      </c>
      <c r="R1270" s="6" t="s">
        <v>8326</v>
      </c>
      <c r="S1270">
        <f t="shared" si="78"/>
        <v>2013</v>
      </c>
      <c r="T1270">
        <f t="shared" si="79"/>
        <v>8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9">
        <v>42475.791666666664</v>
      </c>
      <c r="J1271" s="9">
        <v>42445.614722222213</v>
      </c>
      <c r="K1271" t="b">
        <v>1</v>
      </c>
      <c r="L1271">
        <v>206</v>
      </c>
      <c r="M1271" t="b">
        <v>1</v>
      </c>
      <c r="N1271" s="6" t="s">
        <v>8276</v>
      </c>
      <c r="O1271" s="5">
        <f t="shared" si="76"/>
        <v>108.64893617021276</v>
      </c>
      <c r="P1271">
        <f t="shared" si="77"/>
        <v>99.15533980582525</v>
      </c>
      <c r="Q1271" s="6" t="s">
        <v>8325</v>
      </c>
      <c r="R1271" s="6" t="s">
        <v>8326</v>
      </c>
      <c r="S1271">
        <f t="shared" si="78"/>
        <v>2016</v>
      </c>
      <c r="T1271">
        <f t="shared" si="79"/>
        <v>3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9">
        <v>40993.60696759259</v>
      </c>
      <c r="J1272" s="9">
        <v>40933.648634259262</v>
      </c>
      <c r="K1272" t="b">
        <v>1</v>
      </c>
      <c r="L1272">
        <v>169</v>
      </c>
      <c r="M1272" t="b">
        <v>1</v>
      </c>
      <c r="N1272" s="6" t="s">
        <v>8276</v>
      </c>
      <c r="O1272" s="5">
        <f t="shared" si="76"/>
        <v>114.72</v>
      </c>
      <c r="P1272">
        <f t="shared" si="77"/>
        <v>67.881656804733723</v>
      </c>
      <c r="Q1272" s="6" t="s">
        <v>8325</v>
      </c>
      <c r="R1272" s="6" t="s">
        <v>8326</v>
      </c>
      <c r="S1272">
        <f t="shared" si="78"/>
        <v>2012</v>
      </c>
      <c r="T1272">
        <f t="shared" si="79"/>
        <v>1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9">
        <v>41591.516886574071</v>
      </c>
      <c r="J1273" s="9">
        <v>41561.475219907406</v>
      </c>
      <c r="K1273" t="b">
        <v>1</v>
      </c>
      <c r="L1273">
        <v>31</v>
      </c>
      <c r="M1273" t="b">
        <v>1</v>
      </c>
      <c r="N1273" s="6" t="s">
        <v>8276</v>
      </c>
      <c r="O1273" s="5">
        <f t="shared" si="76"/>
        <v>101.8</v>
      </c>
      <c r="P1273">
        <f t="shared" si="77"/>
        <v>246.29032258064515</v>
      </c>
      <c r="Q1273" s="6" t="s">
        <v>8325</v>
      </c>
      <c r="R1273" s="6" t="s">
        <v>8326</v>
      </c>
      <c r="S1273">
        <f t="shared" si="78"/>
        <v>2013</v>
      </c>
      <c r="T1273">
        <f t="shared" si="79"/>
        <v>10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9">
        <v>40343.958333333328</v>
      </c>
      <c r="J1274" s="9">
        <v>40274.536793981482</v>
      </c>
      <c r="K1274" t="b">
        <v>1</v>
      </c>
      <c r="L1274">
        <v>28</v>
      </c>
      <c r="M1274" t="b">
        <v>1</v>
      </c>
      <c r="N1274" s="6" t="s">
        <v>8276</v>
      </c>
      <c r="O1274" s="5">
        <f t="shared" si="76"/>
        <v>106</v>
      </c>
      <c r="P1274">
        <f t="shared" si="77"/>
        <v>189.28571428571428</v>
      </c>
      <c r="Q1274" s="6" t="s">
        <v>8325</v>
      </c>
      <c r="R1274" s="6" t="s">
        <v>8326</v>
      </c>
      <c r="S1274">
        <f t="shared" si="78"/>
        <v>2010</v>
      </c>
      <c r="T1274">
        <f t="shared" si="79"/>
        <v>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9">
        <v>41882.521886574068</v>
      </c>
      <c r="J1275" s="9">
        <v>41852.521886574068</v>
      </c>
      <c r="K1275" t="b">
        <v>1</v>
      </c>
      <c r="L1275">
        <v>54</v>
      </c>
      <c r="M1275" t="b">
        <v>1</v>
      </c>
      <c r="N1275" s="6" t="s">
        <v>8276</v>
      </c>
      <c r="O1275" s="5">
        <f t="shared" si="76"/>
        <v>103.49999999999999</v>
      </c>
      <c r="P1275">
        <f t="shared" si="77"/>
        <v>76.666666666666671</v>
      </c>
      <c r="Q1275" s="6" t="s">
        <v>8325</v>
      </c>
      <c r="R1275" s="6" t="s">
        <v>8326</v>
      </c>
      <c r="S1275">
        <f t="shared" si="78"/>
        <v>2014</v>
      </c>
      <c r="T1275">
        <f t="shared" si="79"/>
        <v>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9">
        <v>41151.481770833328</v>
      </c>
      <c r="J1276" s="9">
        <v>41116.481770833328</v>
      </c>
      <c r="K1276" t="b">
        <v>1</v>
      </c>
      <c r="L1276">
        <v>467</v>
      </c>
      <c r="M1276" t="b">
        <v>1</v>
      </c>
      <c r="N1276" s="6" t="s">
        <v>8276</v>
      </c>
      <c r="O1276" s="5">
        <f t="shared" si="76"/>
        <v>154.97535999999999</v>
      </c>
      <c r="P1276">
        <f t="shared" si="77"/>
        <v>82.963254817987149</v>
      </c>
      <c r="Q1276" s="6" t="s">
        <v>8325</v>
      </c>
      <c r="R1276" s="6" t="s">
        <v>8326</v>
      </c>
      <c r="S1276">
        <f t="shared" si="78"/>
        <v>2012</v>
      </c>
      <c r="T1276">
        <f t="shared" si="79"/>
        <v>7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9">
        <v>41493.659571759257</v>
      </c>
      <c r="J1277" s="9">
        <v>41458.659571759257</v>
      </c>
      <c r="K1277" t="b">
        <v>1</v>
      </c>
      <c r="L1277">
        <v>389</v>
      </c>
      <c r="M1277" t="b">
        <v>1</v>
      </c>
      <c r="N1277" s="6" t="s">
        <v>8276</v>
      </c>
      <c r="O1277" s="5">
        <f t="shared" si="76"/>
        <v>162.14066666666668</v>
      </c>
      <c r="P1277">
        <f t="shared" si="77"/>
        <v>62.522107969151669</v>
      </c>
      <c r="Q1277" s="6" t="s">
        <v>8325</v>
      </c>
      <c r="R1277" s="6" t="s">
        <v>8326</v>
      </c>
      <c r="S1277">
        <f t="shared" si="78"/>
        <v>2013</v>
      </c>
      <c r="T1277">
        <f t="shared" si="79"/>
        <v>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9">
        <v>40056.958333333328</v>
      </c>
      <c r="J1278" s="9">
        <v>40007.49591435185</v>
      </c>
      <c r="K1278" t="b">
        <v>1</v>
      </c>
      <c r="L1278">
        <v>68</v>
      </c>
      <c r="M1278" t="b">
        <v>1</v>
      </c>
      <c r="N1278" s="6" t="s">
        <v>8276</v>
      </c>
      <c r="O1278" s="5">
        <f t="shared" si="76"/>
        <v>104.42100000000001</v>
      </c>
      <c r="P1278">
        <f t="shared" si="77"/>
        <v>46.06808823529412</v>
      </c>
      <c r="Q1278" s="6" t="s">
        <v>8325</v>
      </c>
      <c r="R1278" s="6" t="s">
        <v>8326</v>
      </c>
      <c r="S1278">
        <f t="shared" si="78"/>
        <v>2009</v>
      </c>
      <c r="T1278">
        <f t="shared" si="79"/>
        <v>7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9">
        <v>41156.35355324074</v>
      </c>
      <c r="J1279" s="9">
        <v>41121.35355324074</v>
      </c>
      <c r="K1279" t="b">
        <v>1</v>
      </c>
      <c r="L1279">
        <v>413</v>
      </c>
      <c r="M1279" t="b">
        <v>1</v>
      </c>
      <c r="N1279" s="6" t="s">
        <v>8276</v>
      </c>
      <c r="O1279" s="5">
        <f t="shared" si="76"/>
        <v>106.12433333333333</v>
      </c>
      <c r="P1279">
        <f t="shared" si="77"/>
        <v>38.543946731234868</v>
      </c>
      <c r="Q1279" s="6" t="s">
        <v>8325</v>
      </c>
      <c r="R1279" s="6" t="s">
        <v>8326</v>
      </c>
      <c r="S1279">
        <f t="shared" si="78"/>
        <v>2012</v>
      </c>
      <c r="T1279">
        <f t="shared" si="79"/>
        <v>7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9">
        <v>41814.875</v>
      </c>
      <c r="J1280" s="9">
        <v>41786.346828703703</v>
      </c>
      <c r="K1280" t="b">
        <v>1</v>
      </c>
      <c r="L1280">
        <v>190</v>
      </c>
      <c r="M1280" t="b">
        <v>1</v>
      </c>
      <c r="N1280" s="6" t="s">
        <v>8276</v>
      </c>
      <c r="O1280" s="5">
        <f t="shared" si="76"/>
        <v>154.93846153846152</v>
      </c>
      <c r="P1280">
        <f t="shared" si="77"/>
        <v>53.005263157894738</v>
      </c>
      <c r="Q1280" s="6" t="s">
        <v>8325</v>
      </c>
      <c r="R1280" s="6" t="s">
        <v>8326</v>
      </c>
      <c r="S1280">
        <f t="shared" si="78"/>
        <v>2014</v>
      </c>
      <c r="T1280">
        <f t="shared" si="79"/>
        <v>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9">
        <v>41721.849189814813</v>
      </c>
      <c r="J1281" s="9">
        <v>41681.890856481477</v>
      </c>
      <c r="K1281" t="b">
        <v>1</v>
      </c>
      <c r="L1281">
        <v>189</v>
      </c>
      <c r="M1281" t="b">
        <v>1</v>
      </c>
      <c r="N1281" s="6" t="s">
        <v>8276</v>
      </c>
      <c r="O1281" s="5">
        <f t="shared" si="76"/>
        <v>110.77157238734421</v>
      </c>
      <c r="P1281">
        <f t="shared" si="77"/>
        <v>73.355396825396824</v>
      </c>
      <c r="Q1281" s="6" t="s">
        <v>8325</v>
      </c>
      <c r="R1281" s="6" t="s">
        <v>8326</v>
      </c>
      <c r="S1281">
        <f t="shared" si="78"/>
        <v>2014</v>
      </c>
      <c r="T1281">
        <f t="shared" si="79"/>
        <v>2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9">
        <v>40603.54923611111</v>
      </c>
      <c r="J1282" s="9">
        <v>40513.54923611111</v>
      </c>
      <c r="K1282" t="b">
        <v>1</v>
      </c>
      <c r="L1282">
        <v>130</v>
      </c>
      <c r="M1282" t="b">
        <v>1</v>
      </c>
      <c r="N1282" s="6" t="s">
        <v>8276</v>
      </c>
      <c r="O1282" s="5">
        <f t="shared" ref="O1282:O1345" si="80">E1282/D1282*100</f>
        <v>110.91186666666665</v>
      </c>
      <c r="P1282">
        <f t="shared" ref="P1282:P1345" si="81">E1282/L1282</f>
        <v>127.97523076923076</v>
      </c>
      <c r="Q1282" s="6" t="s">
        <v>8325</v>
      </c>
      <c r="R1282" s="6" t="s">
        <v>8326</v>
      </c>
      <c r="S1282">
        <f t="shared" si="78"/>
        <v>2010</v>
      </c>
      <c r="T1282">
        <f t="shared" si="79"/>
        <v>12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9">
        <v>41483.535138888888</v>
      </c>
      <c r="J1283" s="9">
        <v>41463.535138888888</v>
      </c>
      <c r="K1283" t="b">
        <v>1</v>
      </c>
      <c r="L1283">
        <v>74</v>
      </c>
      <c r="M1283" t="b">
        <v>1</v>
      </c>
      <c r="N1283" s="6" t="s">
        <v>8276</v>
      </c>
      <c r="O1283" s="5">
        <f t="shared" si="80"/>
        <v>110.71428571428572</v>
      </c>
      <c r="P1283">
        <f t="shared" si="81"/>
        <v>104.72972972972973</v>
      </c>
      <c r="Q1283" s="6" t="s">
        <v>8325</v>
      </c>
      <c r="R1283" s="6" t="s">
        <v>8326</v>
      </c>
      <c r="S1283">
        <f t="shared" ref="S1283:S1346" si="82">YEAR(J1283)</f>
        <v>2013</v>
      </c>
      <c r="T1283">
        <f t="shared" ref="T1283:T1346" si="83">MONTH(J1283)</f>
        <v>7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9">
        <v>41616.999305555553</v>
      </c>
      <c r="J1284" s="9">
        <v>41586.266840277778</v>
      </c>
      <c r="K1284" t="b">
        <v>1</v>
      </c>
      <c r="L1284">
        <v>274</v>
      </c>
      <c r="M1284" t="b">
        <v>1</v>
      </c>
      <c r="N1284" s="6" t="s">
        <v>8276</v>
      </c>
      <c r="O1284" s="5">
        <f t="shared" si="80"/>
        <v>123.61333333333333</v>
      </c>
      <c r="P1284">
        <f t="shared" si="81"/>
        <v>67.671532846715323</v>
      </c>
      <c r="Q1284" s="6" t="s">
        <v>8325</v>
      </c>
      <c r="R1284" s="6" t="s">
        <v>8326</v>
      </c>
      <c r="S1284">
        <f t="shared" si="82"/>
        <v>2013</v>
      </c>
      <c r="T1284">
        <f t="shared" si="83"/>
        <v>11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9">
        <v>41343.958333333328</v>
      </c>
      <c r="J1285" s="9">
        <v>41320.50913194444</v>
      </c>
      <c r="K1285" t="b">
        <v>1</v>
      </c>
      <c r="L1285">
        <v>22</v>
      </c>
      <c r="M1285" t="b">
        <v>1</v>
      </c>
      <c r="N1285" s="6" t="s">
        <v>8276</v>
      </c>
      <c r="O1285" s="5">
        <f t="shared" si="80"/>
        <v>211.05</v>
      </c>
      <c r="P1285">
        <f t="shared" si="81"/>
        <v>95.931818181818187</v>
      </c>
      <c r="Q1285" s="6" t="s">
        <v>8325</v>
      </c>
      <c r="R1285" s="6" t="s">
        <v>8326</v>
      </c>
      <c r="S1285">
        <f t="shared" si="82"/>
        <v>2013</v>
      </c>
      <c r="T1285">
        <f t="shared" si="83"/>
        <v>2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9">
        <v>42735.499305555553</v>
      </c>
      <c r="J1286" s="9">
        <v>42712.026412037034</v>
      </c>
      <c r="K1286" t="b">
        <v>0</v>
      </c>
      <c r="L1286">
        <v>31</v>
      </c>
      <c r="M1286" t="b">
        <v>1</v>
      </c>
      <c r="N1286" s="6" t="s">
        <v>8271</v>
      </c>
      <c r="O1286" s="5">
        <f t="shared" si="80"/>
        <v>101</v>
      </c>
      <c r="P1286">
        <f t="shared" si="81"/>
        <v>65.161290322580641</v>
      </c>
      <c r="Q1286" s="6" t="s">
        <v>8317</v>
      </c>
      <c r="R1286" s="6" t="s">
        <v>8318</v>
      </c>
      <c r="S1286">
        <f t="shared" si="82"/>
        <v>2016</v>
      </c>
      <c r="T1286">
        <f t="shared" si="83"/>
        <v>12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9">
        <v>42175.374710648146</v>
      </c>
      <c r="J1287" s="9">
        <v>42160.374710648146</v>
      </c>
      <c r="K1287" t="b">
        <v>0</v>
      </c>
      <c r="L1287">
        <v>63</v>
      </c>
      <c r="M1287" t="b">
        <v>1</v>
      </c>
      <c r="N1287" s="6" t="s">
        <v>8271</v>
      </c>
      <c r="O1287" s="5">
        <f t="shared" si="80"/>
        <v>101.64999999999999</v>
      </c>
      <c r="P1287">
        <f t="shared" si="81"/>
        <v>32.269841269841272</v>
      </c>
      <c r="Q1287" s="6" t="s">
        <v>8317</v>
      </c>
      <c r="R1287" s="6" t="s">
        <v>8318</v>
      </c>
      <c r="S1287">
        <f t="shared" si="82"/>
        <v>2015</v>
      </c>
      <c r="T1287">
        <f t="shared" si="83"/>
        <v>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9">
        <v>42052.374999999993</v>
      </c>
      <c r="J1288" s="9">
        <v>42039.176238425927</v>
      </c>
      <c r="K1288" t="b">
        <v>0</v>
      </c>
      <c r="L1288">
        <v>20</v>
      </c>
      <c r="M1288" t="b">
        <v>1</v>
      </c>
      <c r="N1288" s="6" t="s">
        <v>8271</v>
      </c>
      <c r="O1288" s="5">
        <f t="shared" si="80"/>
        <v>108.33333333333333</v>
      </c>
      <c r="P1288">
        <f t="shared" si="81"/>
        <v>81.25</v>
      </c>
      <c r="Q1288" s="6" t="s">
        <v>8317</v>
      </c>
      <c r="R1288" s="6" t="s">
        <v>8318</v>
      </c>
      <c r="S1288">
        <f t="shared" si="82"/>
        <v>2015</v>
      </c>
      <c r="T1288">
        <f t="shared" si="83"/>
        <v>2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9">
        <v>42167.412685185183</v>
      </c>
      <c r="J1289" s="9">
        <v>42107.412685185183</v>
      </c>
      <c r="K1289" t="b">
        <v>0</v>
      </c>
      <c r="L1289">
        <v>25</v>
      </c>
      <c r="M1289" t="b">
        <v>1</v>
      </c>
      <c r="N1289" s="6" t="s">
        <v>8271</v>
      </c>
      <c r="O1289" s="5">
        <f t="shared" si="80"/>
        <v>242</v>
      </c>
      <c r="P1289">
        <f t="shared" si="81"/>
        <v>24.2</v>
      </c>
      <c r="Q1289" s="6" t="s">
        <v>8317</v>
      </c>
      <c r="R1289" s="6" t="s">
        <v>8318</v>
      </c>
      <c r="S1289">
        <f t="shared" si="82"/>
        <v>2015</v>
      </c>
      <c r="T1289">
        <f t="shared" si="83"/>
        <v>4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9">
        <v>42591.958333333336</v>
      </c>
      <c r="J1290" s="9">
        <v>42560.946331018517</v>
      </c>
      <c r="K1290" t="b">
        <v>0</v>
      </c>
      <c r="L1290">
        <v>61</v>
      </c>
      <c r="M1290" t="b">
        <v>1</v>
      </c>
      <c r="N1290" s="6" t="s">
        <v>8271</v>
      </c>
      <c r="O1290" s="5">
        <f t="shared" si="80"/>
        <v>100.44999999999999</v>
      </c>
      <c r="P1290">
        <f t="shared" si="81"/>
        <v>65.868852459016395</v>
      </c>
      <c r="Q1290" s="6" t="s">
        <v>8317</v>
      </c>
      <c r="R1290" s="6" t="s">
        <v>8318</v>
      </c>
      <c r="S1290">
        <f t="shared" si="82"/>
        <v>2016</v>
      </c>
      <c r="T1290">
        <f t="shared" si="83"/>
        <v>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9">
        <v>42738.926446759251</v>
      </c>
      <c r="J1291" s="9">
        <v>42708.926446759251</v>
      </c>
      <c r="K1291" t="b">
        <v>0</v>
      </c>
      <c r="L1291">
        <v>52</v>
      </c>
      <c r="M1291" t="b">
        <v>1</v>
      </c>
      <c r="N1291" s="6" t="s">
        <v>8271</v>
      </c>
      <c r="O1291" s="5">
        <f t="shared" si="80"/>
        <v>125.06666666666666</v>
      </c>
      <c r="P1291">
        <f t="shared" si="81"/>
        <v>36.07692307692308</v>
      </c>
      <c r="Q1291" s="6" t="s">
        <v>8317</v>
      </c>
      <c r="R1291" s="6" t="s">
        <v>8318</v>
      </c>
      <c r="S1291">
        <f t="shared" si="82"/>
        <v>2016</v>
      </c>
      <c r="T1291">
        <f t="shared" si="83"/>
        <v>12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9">
        <v>42117.082638888889</v>
      </c>
      <c r="J1292" s="9">
        <v>42086.406608796293</v>
      </c>
      <c r="K1292" t="b">
        <v>0</v>
      </c>
      <c r="L1292">
        <v>86</v>
      </c>
      <c r="M1292" t="b">
        <v>1</v>
      </c>
      <c r="N1292" s="6" t="s">
        <v>8271</v>
      </c>
      <c r="O1292" s="5">
        <f t="shared" si="80"/>
        <v>108.57142857142857</v>
      </c>
      <c r="P1292">
        <f t="shared" si="81"/>
        <v>44.186046511627907</v>
      </c>
      <c r="Q1292" s="6" t="s">
        <v>8317</v>
      </c>
      <c r="R1292" s="6" t="s">
        <v>8318</v>
      </c>
      <c r="S1292">
        <f t="shared" si="82"/>
        <v>2015</v>
      </c>
      <c r="T1292">
        <f t="shared" si="83"/>
        <v>3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9">
        <v>42101.083333333336</v>
      </c>
      <c r="J1293" s="9">
        <v>42064.444340277776</v>
      </c>
      <c r="K1293" t="b">
        <v>0</v>
      </c>
      <c r="L1293">
        <v>42</v>
      </c>
      <c r="M1293" t="b">
        <v>1</v>
      </c>
      <c r="N1293" s="6" t="s">
        <v>8271</v>
      </c>
      <c r="O1293" s="5">
        <f t="shared" si="80"/>
        <v>145.70000000000002</v>
      </c>
      <c r="P1293">
        <f t="shared" si="81"/>
        <v>104.07142857142857</v>
      </c>
      <c r="Q1293" s="6" t="s">
        <v>8317</v>
      </c>
      <c r="R1293" s="6" t="s">
        <v>8318</v>
      </c>
      <c r="S1293">
        <f t="shared" si="82"/>
        <v>2015</v>
      </c>
      <c r="T1293">
        <f t="shared" si="83"/>
        <v>3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9">
        <v>42283.749305555553</v>
      </c>
      <c r="J1294" s="9">
        <v>42256.555879629632</v>
      </c>
      <c r="K1294" t="b">
        <v>0</v>
      </c>
      <c r="L1294">
        <v>52</v>
      </c>
      <c r="M1294" t="b">
        <v>1</v>
      </c>
      <c r="N1294" s="6" t="s">
        <v>8271</v>
      </c>
      <c r="O1294" s="5">
        <f t="shared" si="80"/>
        <v>110.00000000000001</v>
      </c>
      <c r="P1294">
        <f t="shared" si="81"/>
        <v>35.96153846153846</v>
      </c>
      <c r="Q1294" s="6" t="s">
        <v>8317</v>
      </c>
      <c r="R1294" s="6" t="s">
        <v>8318</v>
      </c>
      <c r="S1294">
        <f t="shared" si="82"/>
        <v>2015</v>
      </c>
      <c r="T1294">
        <f t="shared" si="83"/>
        <v>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9">
        <v>42322.534386574065</v>
      </c>
      <c r="J1295" s="9">
        <v>42292.492719907408</v>
      </c>
      <c r="K1295" t="b">
        <v>0</v>
      </c>
      <c r="L1295">
        <v>120</v>
      </c>
      <c r="M1295" t="b">
        <v>1</v>
      </c>
      <c r="N1295" s="6" t="s">
        <v>8271</v>
      </c>
      <c r="O1295" s="5">
        <f t="shared" si="80"/>
        <v>102.23333333333333</v>
      </c>
      <c r="P1295">
        <f t="shared" si="81"/>
        <v>127.79166666666667</v>
      </c>
      <c r="Q1295" s="6" t="s">
        <v>8317</v>
      </c>
      <c r="R1295" s="6" t="s">
        <v>8318</v>
      </c>
      <c r="S1295">
        <f t="shared" si="82"/>
        <v>2015</v>
      </c>
      <c r="T1295">
        <f t="shared" si="83"/>
        <v>10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9">
        <v>42296.249999999993</v>
      </c>
      <c r="J1296" s="9">
        <v>42278.245335648149</v>
      </c>
      <c r="K1296" t="b">
        <v>0</v>
      </c>
      <c r="L1296">
        <v>22</v>
      </c>
      <c r="M1296" t="b">
        <v>1</v>
      </c>
      <c r="N1296" s="6" t="s">
        <v>8271</v>
      </c>
      <c r="O1296" s="5">
        <f t="shared" si="80"/>
        <v>122</v>
      </c>
      <c r="P1296">
        <f t="shared" si="81"/>
        <v>27.727272727272727</v>
      </c>
      <c r="Q1296" s="6" t="s">
        <v>8317</v>
      </c>
      <c r="R1296" s="6" t="s">
        <v>8318</v>
      </c>
      <c r="S1296">
        <f t="shared" si="82"/>
        <v>2015</v>
      </c>
      <c r="T1296">
        <f t="shared" si="83"/>
        <v>10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9">
        <v>42214.499999999993</v>
      </c>
      <c r="J1297" s="9">
        <v>42184.364548611113</v>
      </c>
      <c r="K1297" t="b">
        <v>0</v>
      </c>
      <c r="L1297">
        <v>64</v>
      </c>
      <c r="M1297" t="b">
        <v>1</v>
      </c>
      <c r="N1297" s="6" t="s">
        <v>8271</v>
      </c>
      <c r="O1297" s="5">
        <f t="shared" si="80"/>
        <v>101.96000000000001</v>
      </c>
      <c r="P1297">
        <f t="shared" si="81"/>
        <v>39.828125</v>
      </c>
      <c r="Q1297" s="6" t="s">
        <v>8317</v>
      </c>
      <c r="R1297" s="6" t="s">
        <v>8318</v>
      </c>
      <c r="S1297">
        <f t="shared" si="82"/>
        <v>2015</v>
      </c>
      <c r="T1297">
        <f t="shared" si="83"/>
        <v>6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9">
        <v>42442.800613425927</v>
      </c>
      <c r="J1298" s="9">
        <v>42422.842280092591</v>
      </c>
      <c r="K1298" t="b">
        <v>0</v>
      </c>
      <c r="L1298">
        <v>23</v>
      </c>
      <c r="M1298" t="b">
        <v>1</v>
      </c>
      <c r="N1298" s="6" t="s">
        <v>8271</v>
      </c>
      <c r="O1298" s="5">
        <f t="shared" si="80"/>
        <v>141.1764705882353</v>
      </c>
      <c r="P1298">
        <f t="shared" si="81"/>
        <v>52.173913043478258</v>
      </c>
      <c r="Q1298" s="6" t="s">
        <v>8317</v>
      </c>
      <c r="R1298" s="6" t="s">
        <v>8318</v>
      </c>
      <c r="S1298">
        <f t="shared" si="82"/>
        <v>2016</v>
      </c>
      <c r="T1298">
        <f t="shared" si="83"/>
        <v>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9">
        <v>42491.538865740738</v>
      </c>
      <c r="J1299" s="9">
        <v>42461.538865740738</v>
      </c>
      <c r="K1299" t="b">
        <v>0</v>
      </c>
      <c r="L1299">
        <v>238</v>
      </c>
      <c r="M1299" t="b">
        <v>1</v>
      </c>
      <c r="N1299" s="6" t="s">
        <v>8271</v>
      </c>
      <c r="O1299" s="5">
        <f t="shared" si="80"/>
        <v>109.52500000000001</v>
      </c>
      <c r="P1299">
        <f t="shared" si="81"/>
        <v>92.037815126050418</v>
      </c>
      <c r="Q1299" s="6" t="s">
        <v>8317</v>
      </c>
      <c r="R1299" s="6" t="s">
        <v>8318</v>
      </c>
      <c r="S1299">
        <f t="shared" si="82"/>
        <v>2016</v>
      </c>
      <c r="T1299">
        <f t="shared" si="83"/>
        <v>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9">
        <v>42488.472592592596</v>
      </c>
      <c r="J1300" s="9">
        <v>42458.472592592596</v>
      </c>
      <c r="K1300" t="b">
        <v>0</v>
      </c>
      <c r="L1300">
        <v>33</v>
      </c>
      <c r="M1300" t="b">
        <v>1</v>
      </c>
      <c r="N1300" s="6" t="s">
        <v>8271</v>
      </c>
      <c r="O1300" s="5">
        <f t="shared" si="80"/>
        <v>104.65</v>
      </c>
      <c r="P1300">
        <f t="shared" si="81"/>
        <v>63.424242424242422</v>
      </c>
      <c r="Q1300" s="6" t="s">
        <v>8317</v>
      </c>
      <c r="R1300" s="6" t="s">
        <v>8318</v>
      </c>
      <c r="S1300">
        <f t="shared" si="82"/>
        <v>2016</v>
      </c>
      <c r="T1300">
        <f t="shared" si="83"/>
        <v>3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9">
        <v>42199.606006944443</v>
      </c>
      <c r="J1301" s="9">
        <v>42169.606006944443</v>
      </c>
      <c r="K1301" t="b">
        <v>0</v>
      </c>
      <c r="L1301">
        <v>32</v>
      </c>
      <c r="M1301" t="b">
        <v>1</v>
      </c>
      <c r="N1301" s="6" t="s">
        <v>8271</v>
      </c>
      <c r="O1301" s="5">
        <f t="shared" si="80"/>
        <v>124</v>
      </c>
      <c r="P1301">
        <f t="shared" si="81"/>
        <v>135.625</v>
      </c>
      <c r="Q1301" s="6" t="s">
        <v>8317</v>
      </c>
      <c r="R1301" s="6" t="s">
        <v>8318</v>
      </c>
      <c r="S1301">
        <f t="shared" si="82"/>
        <v>2015</v>
      </c>
      <c r="T1301">
        <f t="shared" si="83"/>
        <v>6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9">
        <v>42522.581249999996</v>
      </c>
      <c r="J1302" s="9">
        <v>42483.466874999998</v>
      </c>
      <c r="K1302" t="b">
        <v>0</v>
      </c>
      <c r="L1302">
        <v>24</v>
      </c>
      <c r="M1302" t="b">
        <v>1</v>
      </c>
      <c r="N1302" s="6" t="s">
        <v>8271</v>
      </c>
      <c r="O1302" s="5">
        <f t="shared" si="80"/>
        <v>135</v>
      </c>
      <c r="P1302">
        <f t="shared" si="81"/>
        <v>168.75</v>
      </c>
      <c r="Q1302" s="6" t="s">
        <v>8317</v>
      </c>
      <c r="R1302" s="6" t="s">
        <v>8318</v>
      </c>
      <c r="S1302">
        <f t="shared" si="82"/>
        <v>2016</v>
      </c>
      <c r="T1302">
        <f t="shared" si="83"/>
        <v>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9">
        <v>42205.916666666664</v>
      </c>
      <c r="J1303" s="9">
        <v>42195.541412037033</v>
      </c>
      <c r="K1303" t="b">
        <v>0</v>
      </c>
      <c r="L1303">
        <v>29</v>
      </c>
      <c r="M1303" t="b">
        <v>1</v>
      </c>
      <c r="N1303" s="6" t="s">
        <v>8271</v>
      </c>
      <c r="O1303" s="5">
        <f t="shared" si="80"/>
        <v>102.75000000000001</v>
      </c>
      <c r="P1303">
        <f t="shared" si="81"/>
        <v>70.862068965517238</v>
      </c>
      <c r="Q1303" s="6" t="s">
        <v>8317</v>
      </c>
      <c r="R1303" s="6" t="s">
        <v>8318</v>
      </c>
      <c r="S1303">
        <f t="shared" si="82"/>
        <v>2015</v>
      </c>
      <c r="T1303">
        <f t="shared" si="83"/>
        <v>7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9">
        <v>42704.891331018516</v>
      </c>
      <c r="J1304" s="9">
        <v>42674.849664351852</v>
      </c>
      <c r="K1304" t="b">
        <v>0</v>
      </c>
      <c r="L1304">
        <v>50</v>
      </c>
      <c r="M1304" t="b">
        <v>1</v>
      </c>
      <c r="N1304" s="6" t="s">
        <v>8271</v>
      </c>
      <c r="O1304" s="5">
        <f t="shared" si="80"/>
        <v>100</v>
      </c>
      <c r="P1304">
        <f t="shared" si="81"/>
        <v>50</v>
      </c>
      <c r="Q1304" s="6" t="s">
        <v>8317</v>
      </c>
      <c r="R1304" s="6" t="s">
        <v>8318</v>
      </c>
      <c r="S1304">
        <f t="shared" si="82"/>
        <v>2016</v>
      </c>
      <c r="T1304">
        <f t="shared" si="83"/>
        <v>10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9">
        <v>42582.249999999993</v>
      </c>
      <c r="J1305" s="9">
        <v>42566.232870370368</v>
      </c>
      <c r="K1305" t="b">
        <v>0</v>
      </c>
      <c r="L1305">
        <v>108</v>
      </c>
      <c r="M1305" t="b">
        <v>1</v>
      </c>
      <c r="N1305" s="6" t="s">
        <v>8271</v>
      </c>
      <c r="O1305" s="5">
        <f t="shared" si="80"/>
        <v>130.26085714285716</v>
      </c>
      <c r="P1305">
        <f t="shared" si="81"/>
        <v>42.214166666666671</v>
      </c>
      <c r="Q1305" s="6" t="s">
        <v>8317</v>
      </c>
      <c r="R1305" s="6" t="s">
        <v>8318</v>
      </c>
      <c r="S1305">
        <f t="shared" si="82"/>
        <v>2016</v>
      </c>
      <c r="T1305">
        <f t="shared" si="83"/>
        <v>7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9">
        <v>42806.944502314807</v>
      </c>
      <c r="J1306" s="9">
        <v>42746.986168981479</v>
      </c>
      <c r="K1306" t="b">
        <v>0</v>
      </c>
      <c r="L1306">
        <v>104</v>
      </c>
      <c r="M1306" t="b">
        <v>0</v>
      </c>
      <c r="N1306" s="6" t="s">
        <v>8273</v>
      </c>
      <c r="O1306" s="5">
        <f t="shared" si="80"/>
        <v>39.627499999999998</v>
      </c>
      <c r="P1306">
        <f t="shared" si="81"/>
        <v>152.41346153846155</v>
      </c>
      <c r="Q1306" s="6" t="s">
        <v>8319</v>
      </c>
      <c r="R1306" s="6" t="s">
        <v>8321</v>
      </c>
      <c r="S1306">
        <f t="shared" si="82"/>
        <v>2017</v>
      </c>
      <c r="T1306">
        <f t="shared" si="83"/>
        <v>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9">
        <v>42572.520833333336</v>
      </c>
      <c r="J1307" s="9">
        <v>42543.457268518519</v>
      </c>
      <c r="K1307" t="b">
        <v>0</v>
      </c>
      <c r="L1307">
        <v>86</v>
      </c>
      <c r="M1307" t="b">
        <v>0</v>
      </c>
      <c r="N1307" s="6" t="s">
        <v>8273</v>
      </c>
      <c r="O1307" s="5">
        <f t="shared" si="80"/>
        <v>25.976666666666663</v>
      </c>
      <c r="P1307">
        <f t="shared" si="81"/>
        <v>90.616279069767444</v>
      </c>
      <c r="Q1307" s="6" t="s">
        <v>8319</v>
      </c>
      <c r="R1307" s="6" t="s">
        <v>8321</v>
      </c>
      <c r="S1307">
        <f t="shared" si="82"/>
        <v>2016</v>
      </c>
      <c r="T1307">
        <f t="shared" si="83"/>
        <v>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9">
        <v>41977.249236111107</v>
      </c>
      <c r="J1308" s="9">
        <v>41947.249236111107</v>
      </c>
      <c r="K1308" t="b">
        <v>0</v>
      </c>
      <c r="L1308">
        <v>356</v>
      </c>
      <c r="M1308" t="b">
        <v>0</v>
      </c>
      <c r="N1308" s="6" t="s">
        <v>8273</v>
      </c>
      <c r="O1308" s="5">
        <f t="shared" si="80"/>
        <v>65.24636363636364</v>
      </c>
      <c r="P1308">
        <f t="shared" si="81"/>
        <v>201.60393258426967</v>
      </c>
      <c r="Q1308" s="6" t="s">
        <v>8319</v>
      </c>
      <c r="R1308" s="6" t="s">
        <v>8321</v>
      </c>
      <c r="S1308">
        <f t="shared" si="82"/>
        <v>2014</v>
      </c>
      <c r="T1308">
        <f t="shared" si="83"/>
        <v>11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9">
        <v>42417.294895833329</v>
      </c>
      <c r="J1309" s="9">
        <v>42387.294895833329</v>
      </c>
      <c r="K1309" t="b">
        <v>0</v>
      </c>
      <c r="L1309">
        <v>45</v>
      </c>
      <c r="M1309" t="b">
        <v>0</v>
      </c>
      <c r="N1309" s="6" t="s">
        <v>8273</v>
      </c>
      <c r="O1309" s="5">
        <f t="shared" si="80"/>
        <v>11.514000000000001</v>
      </c>
      <c r="P1309">
        <f t="shared" si="81"/>
        <v>127.93333333333334</v>
      </c>
      <c r="Q1309" s="6" t="s">
        <v>8319</v>
      </c>
      <c r="R1309" s="6" t="s">
        <v>8321</v>
      </c>
      <c r="S1309">
        <f t="shared" si="82"/>
        <v>2016</v>
      </c>
      <c r="T1309">
        <f t="shared" si="83"/>
        <v>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9">
        <v>42651.405231481483</v>
      </c>
      <c r="J1310" s="9">
        <v>42611.405231481483</v>
      </c>
      <c r="K1310" t="b">
        <v>0</v>
      </c>
      <c r="L1310">
        <v>38</v>
      </c>
      <c r="M1310" t="b">
        <v>0</v>
      </c>
      <c r="N1310" s="6" t="s">
        <v>8273</v>
      </c>
      <c r="O1310" s="5">
        <f t="shared" si="80"/>
        <v>11.360000000000001</v>
      </c>
      <c r="P1310">
        <f t="shared" si="81"/>
        <v>29.894736842105264</v>
      </c>
      <c r="Q1310" s="6" t="s">
        <v>8319</v>
      </c>
      <c r="R1310" s="6" t="s">
        <v>8321</v>
      </c>
      <c r="S1310">
        <f t="shared" si="82"/>
        <v>2016</v>
      </c>
      <c r="T1310">
        <f t="shared" si="83"/>
        <v>8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9">
        <v>42292.674398148149</v>
      </c>
      <c r="J1311" s="9">
        <v>42257.674398148149</v>
      </c>
      <c r="K1311" t="b">
        <v>0</v>
      </c>
      <c r="L1311">
        <v>35</v>
      </c>
      <c r="M1311" t="b">
        <v>0</v>
      </c>
      <c r="N1311" s="6" t="s">
        <v>8273</v>
      </c>
      <c r="O1311" s="5">
        <f t="shared" si="80"/>
        <v>111.99130434782609</v>
      </c>
      <c r="P1311">
        <f t="shared" si="81"/>
        <v>367.97142857142859</v>
      </c>
      <c r="Q1311" s="6" t="s">
        <v>8319</v>
      </c>
      <c r="R1311" s="6" t="s">
        <v>8321</v>
      </c>
      <c r="S1311">
        <f t="shared" si="82"/>
        <v>2015</v>
      </c>
      <c r="T1311">
        <f t="shared" si="83"/>
        <v>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9">
        <v>42601.458912037029</v>
      </c>
      <c r="J1312" s="9">
        <v>42556.458912037029</v>
      </c>
      <c r="K1312" t="b">
        <v>0</v>
      </c>
      <c r="L1312">
        <v>24</v>
      </c>
      <c r="M1312" t="b">
        <v>0</v>
      </c>
      <c r="N1312" s="6" t="s">
        <v>8273</v>
      </c>
      <c r="O1312" s="5">
        <f t="shared" si="80"/>
        <v>15.5</v>
      </c>
      <c r="P1312">
        <f t="shared" si="81"/>
        <v>129.16666666666666</v>
      </c>
      <c r="Q1312" s="6" t="s">
        <v>8319</v>
      </c>
      <c r="R1312" s="6" t="s">
        <v>8321</v>
      </c>
      <c r="S1312">
        <f t="shared" si="82"/>
        <v>2016</v>
      </c>
      <c r="T1312">
        <f t="shared" si="83"/>
        <v>7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9">
        <v>42704.635636574072</v>
      </c>
      <c r="J1313" s="9">
        <v>42669.593969907401</v>
      </c>
      <c r="K1313" t="b">
        <v>0</v>
      </c>
      <c r="L1313">
        <v>100</v>
      </c>
      <c r="M1313" t="b">
        <v>0</v>
      </c>
      <c r="N1313" s="6" t="s">
        <v>8273</v>
      </c>
      <c r="O1313" s="5">
        <f t="shared" si="80"/>
        <v>32.027999999999999</v>
      </c>
      <c r="P1313">
        <f t="shared" si="81"/>
        <v>800.7</v>
      </c>
      <c r="Q1313" s="6" t="s">
        <v>8319</v>
      </c>
      <c r="R1313" s="6" t="s">
        <v>8321</v>
      </c>
      <c r="S1313">
        <f t="shared" si="82"/>
        <v>2016</v>
      </c>
      <c r="T1313">
        <f t="shared" si="83"/>
        <v>10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9">
        <v>42112.494467592587</v>
      </c>
      <c r="J1314" s="9">
        <v>42082.494467592587</v>
      </c>
      <c r="K1314" t="b">
        <v>0</v>
      </c>
      <c r="L1314">
        <v>1</v>
      </c>
      <c r="M1314" t="b">
        <v>0</v>
      </c>
      <c r="N1314" s="6" t="s">
        <v>8273</v>
      </c>
      <c r="O1314" s="5">
        <f t="shared" si="80"/>
        <v>0.60869565217391308</v>
      </c>
      <c r="P1314">
        <f t="shared" si="81"/>
        <v>28</v>
      </c>
      <c r="Q1314" s="6" t="s">
        <v>8319</v>
      </c>
      <c r="R1314" s="6" t="s">
        <v>8321</v>
      </c>
      <c r="S1314">
        <f t="shared" si="82"/>
        <v>2015</v>
      </c>
      <c r="T1314">
        <f t="shared" si="83"/>
        <v>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9">
        <v>42432.50131944444</v>
      </c>
      <c r="J1315" s="9">
        <v>42402.50131944444</v>
      </c>
      <c r="K1315" t="b">
        <v>0</v>
      </c>
      <c r="L1315">
        <v>122</v>
      </c>
      <c r="M1315" t="b">
        <v>0</v>
      </c>
      <c r="N1315" s="6" t="s">
        <v>8273</v>
      </c>
      <c r="O1315" s="5">
        <f t="shared" si="80"/>
        <v>31.114999999999998</v>
      </c>
      <c r="P1315">
        <f t="shared" si="81"/>
        <v>102.01639344262296</v>
      </c>
      <c r="Q1315" s="6" t="s">
        <v>8319</v>
      </c>
      <c r="R1315" s="6" t="s">
        <v>8321</v>
      </c>
      <c r="S1315">
        <f t="shared" si="82"/>
        <v>2016</v>
      </c>
      <c r="T1315">
        <f t="shared" si="83"/>
        <v>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9">
        <v>42664.461342592585</v>
      </c>
      <c r="J1316" s="9">
        <v>42604.461342592585</v>
      </c>
      <c r="K1316" t="b">
        <v>0</v>
      </c>
      <c r="L1316">
        <v>11</v>
      </c>
      <c r="M1316" t="b">
        <v>0</v>
      </c>
      <c r="N1316" s="6" t="s">
        <v>8273</v>
      </c>
      <c r="O1316" s="5">
        <f t="shared" si="80"/>
        <v>1.1266666666666667</v>
      </c>
      <c r="P1316">
        <f t="shared" si="81"/>
        <v>184.36363636363637</v>
      </c>
      <c r="Q1316" s="6" t="s">
        <v>8319</v>
      </c>
      <c r="R1316" s="6" t="s">
        <v>8321</v>
      </c>
      <c r="S1316">
        <f t="shared" si="82"/>
        <v>2016</v>
      </c>
      <c r="T1316">
        <f t="shared" si="83"/>
        <v>8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9">
        <v>42313.833333333336</v>
      </c>
      <c r="J1317" s="9">
        <v>42278.289907407401</v>
      </c>
      <c r="K1317" t="b">
        <v>0</v>
      </c>
      <c r="L1317">
        <v>248</v>
      </c>
      <c r="M1317" t="b">
        <v>0</v>
      </c>
      <c r="N1317" s="6" t="s">
        <v>8273</v>
      </c>
      <c r="O1317" s="5">
        <f t="shared" si="80"/>
        <v>40.404000000000003</v>
      </c>
      <c r="P1317">
        <f t="shared" si="81"/>
        <v>162.91935483870967</v>
      </c>
      <c r="Q1317" s="6" t="s">
        <v>8319</v>
      </c>
      <c r="R1317" s="6" t="s">
        <v>8321</v>
      </c>
      <c r="S1317">
        <f t="shared" si="82"/>
        <v>2015</v>
      </c>
      <c r="T1317">
        <f t="shared" si="83"/>
        <v>10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9">
        <v>42428.753576388881</v>
      </c>
      <c r="J1318" s="9">
        <v>42393.753576388881</v>
      </c>
      <c r="K1318" t="b">
        <v>0</v>
      </c>
      <c r="L1318">
        <v>1</v>
      </c>
      <c r="M1318" t="b">
        <v>0</v>
      </c>
      <c r="N1318" s="6" t="s">
        <v>8273</v>
      </c>
      <c r="O1318" s="5">
        <f t="shared" si="80"/>
        <v>1.3333333333333333E-3</v>
      </c>
      <c r="P1318">
        <f t="shared" si="81"/>
        <v>1</v>
      </c>
      <c r="Q1318" s="6" t="s">
        <v>8319</v>
      </c>
      <c r="R1318" s="6" t="s">
        <v>8321</v>
      </c>
      <c r="S1318">
        <f t="shared" si="82"/>
        <v>2016</v>
      </c>
      <c r="T1318">
        <f t="shared" si="83"/>
        <v>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9">
        <v>42572.374999999993</v>
      </c>
      <c r="J1319" s="9">
        <v>42520.027152777773</v>
      </c>
      <c r="K1319" t="b">
        <v>0</v>
      </c>
      <c r="L1319">
        <v>19</v>
      </c>
      <c r="M1319" t="b">
        <v>0</v>
      </c>
      <c r="N1319" s="6" t="s">
        <v>8273</v>
      </c>
      <c r="O1319" s="5">
        <f t="shared" si="80"/>
        <v>5.7334999999999994</v>
      </c>
      <c r="P1319">
        <f t="shared" si="81"/>
        <v>603.52631578947364</v>
      </c>
      <c r="Q1319" s="6" t="s">
        <v>8319</v>
      </c>
      <c r="R1319" s="6" t="s">
        <v>8321</v>
      </c>
      <c r="S1319">
        <f t="shared" si="82"/>
        <v>2016</v>
      </c>
      <c r="T1319">
        <f t="shared" si="83"/>
        <v>5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9">
        <v>42014.835324074076</v>
      </c>
      <c r="J1320" s="9">
        <v>41984.835324074076</v>
      </c>
      <c r="K1320" t="b">
        <v>0</v>
      </c>
      <c r="L1320">
        <v>135</v>
      </c>
      <c r="M1320" t="b">
        <v>0</v>
      </c>
      <c r="N1320" s="6" t="s">
        <v>8273</v>
      </c>
      <c r="O1320" s="5">
        <f t="shared" si="80"/>
        <v>15.324999999999999</v>
      </c>
      <c r="P1320">
        <f t="shared" si="81"/>
        <v>45.407407407407405</v>
      </c>
      <c r="Q1320" s="6" t="s">
        <v>8319</v>
      </c>
      <c r="R1320" s="6" t="s">
        <v>8321</v>
      </c>
      <c r="S1320">
        <f t="shared" si="82"/>
        <v>2014</v>
      </c>
      <c r="T1320">
        <f t="shared" si="83"/>
        <v>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9">
        <v>41831.458333333328</v>
      </c>
      <c r="J1321" s="9">
        <v>41816.603761574072</v>
      </c>
      <c r="K1321" t="b">
        <v>0</v>
      </c>
      <c r="L1321">
        <v>9</v>
      </c>
      <c r="M1321" t="b">
        <v>0</v>
      </c>
      <c r="N1321" s="6" t="s">
        <v>8273</v>
      </c>
      <c r="O1321" s="5">
        <f t="shared" si="80"/>
        <v>15.103448275862069</v>
      </c>
      <c r="P1321">
        <f t="shared" si="81"/>
        <v>97.333333333333329</v>
      </c>
      <c r="Q1321" s="6" t="s">
        <v>8319</v>
      </c>
      <c r="R1321" s="6" t="s">
        <v>8321</v>
      </c>
      <c r="S1321">
        <f t="shared" si="82"/>
        <v>2014</v>
      </c>
      <c r="T1321">
        <f t="shared" si="83"/>
        <v>6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9">
        <v>42734.749999999993</v>
      </c>
      <c r="J1322" s="9">
        <v>42705.482013888883</v>
      </c>
      <c r="K1322" t="b">
        <v>0</v>
      </c>
      <c r="L1322">
        <v>3</v>
      </c>
      <c r="M1322" t="b">
        <v>0</v>
      </c>
      <c r="N1322" s="6" t="s">
        <v>8273</v>
      </c>
      <c r="O1322" s="5">
        <f t="shared" si="80"/>
        <v>0.503</v>
      </c>
      <c r="P1322">
        <f t="shared" si="81"/>
        <v>167.66666666666666</v>
      </c>
      <c r="Q1322" s="6" t="s">
        <v>8319</v>
      </c>
      <c r="R1322" s="6" t="s">
        <v>8321</v>
      </c>
      <c r="S1322">
        <f t="shared" si="82"/>
        <v>2016</v>
      </c>
      <c r="T1322">
        <f t="shared" si="83"/>
        <v>12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9">
        <v>42727.540937499994</v>
      </c>
      <c r="J1323" s="9">
        <v>42697.540937499994</v>
      </c>
      <c r="K1323" t="b">
        <v>0</v>
      </c>
      <c r="L1323">
        <v>7</v>
      </c>
      <c r="M1323" t="b">
        <v>0</v>
      </c>
      <c r="N1323" s="6" t="s">
        <v>8273</v>
      </c>
      <c r="O1323" s="5">
        <f t="shared" si="80"/>
        <v>1.3028138528138529</v>
      </c>
      <c r="P1323">
        <f t="shared" si="81"/>
        <v>859.85714285714289</v>
      </c>
      <c r="Q1323" s="6" t="s">
        <v>8319</v>
      </c>
      <c r="R1323" s="6" t="s">
        <v>8321</v>
      </c>
      <c r="S1323">
        <f t="shared" si="82"/>
        <v>2016</v>
      </c>
      <c r="T1323">
        <f t="shared" si="83"/>
        <v>11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9">
        <v>42145.448206018518</v>
      </c>
      <c r="J1324" s="9">
        <v>42115.448206018518</v>
      </c>
      <c r="K1324" t="b">
        <v>0</v>
      </c>
      <c r="L1324">
        <v>4</v>
      </c>
      <c r="M1324" t="b">
        <v>0</v>
      </c>
      <c r="N1324" s="6" t="s">
        <v>8273</v>
      </c>
      <c r="O1324" s="5">
        <f t="shared" si="80"/>
        <v>0.30285714285714288</v>
      </c>
      <c r="P1324">
        <f t="shared" si="81"/>
        <v>26.5</v>
      </c>
      <c r="Q1324" s="6" t="s">
        <v>8319</v>
      </c>
      <c r="R1324" s="6" t="s">
        <v>8321</v>
      </c>
      <c r="S1324">
        <f t="shared" si="82"/>
        <v>2015</v>
      </c>
      <c r="T1324">
        <f t="shared" si="83"/>
        <v>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9">
        <v>42486.079861111109</v>
      </c>
      <c r="J1325" s="9">
        <v>42451.490115740737</v>
      </c>
      <c r="K1325" t="b">
        <v>0</v>
      </c>
      <c r="L1325">
        <v>44</v>
      </c>
      <c r="M1325" t="b">
        <v>0</v>
      </c>
      <c r="N1325" s="6" t="s">
        <v>8273</v>
      </c>
      <c r="O1325" s="5">
        <f t="shared" si="80"/>
        <v>8.8800000000000008</v>
      </c>
      <c r="P1325">
        <f t="shared" si="81"/>
        <v>30.272727272727273</v>
      </c>
      <c r="Q1325" s="6" t="s">
        <v>8319</v>
      </c>
      <c r="R1325" s="6" t="s">
        <v>8321</v>
      </c>
      <c r="S1325">
        <f t="shared" si="82"/>
        <v>2016</v>
      </c>
      <c r="T1325">
        <f t="shared" si="83"/>
        <v>3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9">
        <v>42656.425370370365</v>
      </c>
      <c r="J1326" s="9">
        <v>42626.425370370365</v>
      </c>
      <c r="K1326" t="b">
        <v>0</v>
      </c>
      <c r="L1326">
        <v>90</v>
      </c>
      <c r="M1326" t="b">
        <v>0</v>
      </c>
      <c r="N1326" s="6" t="s">
        <v>8273</v>
      </c>
      <c r="O1326" s="5">
        <f t="shared" si="80"/>
        <v>9.84</v>
      </c>
      <c r="P1326">
        <f t="shared" si="81"/>
        <v>54.666666666666664</v>
      </c>
      <c r="Q1326" s="6" t="s">
        <v>8319</v>
      </c>
      <c r="R1326" s="6" t="s">
        <v>8321</v>
      </c>
      <c r="S1326">
        <f t="shared" si="82"/>
        <v>2016</v>
      </c>
      <c r="T1326">
        <f t="shared" si="83"/>
        <v>9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9">
        <v>42733.877719907403</v>
      </c>
      <c r="J1327" s="9">
        <v>42703.877719907403</v>
      </c>
      <c r="K1327" t="b">
        <v>0</v>
      </c>
      <c r="L1327">
        <v>8</v>
      </c>
      <c r="M1327" t="b">
        <v>0</v>
      </c>
      <c r="N1327" s="6" t="s">
        <v>8273</v>
      </c>
      <c r="O1327" s="5">
        <f t="shared" si="80"/>
        <v>2.4299999999999997</v>
      </c>
      <c r="P1327">
        <f t="shared" si="81"/>
        <v>60.75</v>
      </c>
      <c r="Q1327" s="6" t="s">
        <v>8319</v>
      </c>
      <c r="R1327" s="6" t="s">
        <v>8321</v>
      </c>
      <c r="S1327">
        <f t="shared" si="82"/>
        <v>2016</v>
      </c>
      <c r="T1327">
        <f t="shared" si="83"/>
        <v>11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9">
        <v>42019.583657407398</v>
      </c>
      <c r="J1328" s="9">
        <v>41974.583657407398</v>
      </c>
      <c r="K1328" t="b">
        <v>0</v>
      </c>
      <c r="L1328">
        <v>11</v>
      </c>
      <c r="M1328" t="b">
        <v>0</v>
      </c>
      <c r="N1328" s="6" t="s">
        <v>8273</v>
      </c>
      <c r="O1328" s="5">
        <f t="shared" si="80"/>
        <v>1.1299999999999999</v>
      </c>
      <c r="P1328">
        <f t="shared" si="81"/>
        <v>102.72727272727273</v>
      </c>
      <c r="Q1328" s="6" t="s">
        <v>8319</v>
      </c>
      <c r="R1328" s="6" t="s">
        <v>8321</v>
      </c>
      <c r="S1328">
        <f t="shared" si="82"/>
        <v>2014</v>
      </c>
      <c r="T1328">
        <f t="shared" si="83"/>
        <v>12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9">
        <v>42153.470312500001</v>
      </c>
      <c r="J1329" s="9">
        <v>42123.470312500001</v>
      </c>
      <c r="K1329" t="b">
        <v>0</v>
      </c>
      <c r="L1329">
        <v>41</v>
      </c>
      <c r="M1329" t="b">
        <v>0</v>
      </c>
      <c r="N1329" s="6" t="s">
        <v>8273</v>
      </c>
      <c r="O1329" s="5">
        <f t="shared" si="80"/>
        <v>3.5520833333333335</v>
      </c>
      <c r="P1329">
        <f t="shared" si="81"/>
        <v>41.585365853658537</v>
      </c>
      <c r="Q1329" s="6" t="s">
        <v>8319</v>
      </c>
      <c r="R1329" s="6" t="s">
        <v>8321</v>
      </c>
      <c r="S1329">
        <f t="shared" si="82"/>
        <v>2015</v>
      </c>
      <c r="T1329">
        <f t="shared" si="83"/>
        <v>4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9">
        <v>42657.434421296297</v>
      </c>
      <c r="J1330" s="9">
        <v>42612.434421296297</v>
      </c>
      <c r="K1330" t="b">
        <v>0</v>
      </c>
      <c r="L1330">
        <v>15</v>
      </c>
      <c r="M1330" t="b">
        <v>0</v>
      </c>
      <c r="N1330" s="6" t="s">
        <v>8273</v>
      </c>
      <c r="O1330" s="5">
        <f t="shared" si="80"/>
        <v>2.3306666666666667</v>
      </c>
      <c r="P1330">
        <f t="shared" si="81"/>
        <v>116.53333333333333</v>
      </c>
      <c r="Q1330" s="6" t="s">
        <v>8319</v>
      </c>
      <c r="R1330" s="6" t="s">
        <v>8321</v>
      </c>
      <c r="S1330">
        <f t="shared" si="82"/>
        <v>2016</v>
      </c>
      <c r="T1330">
        <f t="shared" si="83"/>
        <v>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9">
        <v>41975.054918981477</v>
      </c>
      <c r="J1331" s="9">
        <v>41935.013252314813</v>
      </c>
      <c r="K1331" t="b">
        <v>0</v>
      </c>
      <c r="L1331">
        <v>9</v>
      </c>
      <c r="M1331" t="b">
        <v>0</v>
      </c>
      <c r="N1331" s="6" t="s">
        <v>8273</v>
      </c>
      <c r="O1331" s="5">
        <f t="shared" si="80"/>
        <v>0.81600000000000006</v>
      </c>
      <c r="P1331">
        <f t="shared" si="81"/>
        <v>45.333333333333336</v>
      </c>
      <c r="Q1331" s="6" t="s">
        <v>8319</v>
      </c>
      <c r="R1331" s="6" t="s">
        <v>8321</v>
      </c>
      <c r="S1331">
        <f t="shared" si="82"/>
        <v>2014</v>
      </c>
      <c r="T1331">
        <f t="shared" si="83"/>
        <v>10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9">
        <v>42552.958333333336</v>
      </c>
      <c r="J1332" s="9">
        <v>42522.068391203698</v>
      </c>
      <c r="K1332" t="b">
        <v>0</v>
      </c>
      <c r="L1332">
        <v>50</v>
      </c>
      <c r="M1332" t="b">
        <v>0</v>
      </c>
      <c r="N1332" s="6" t="s">
        <v>8273</v>
      </c>
      <c r="O1332" s="5">
        <f t="shared" si="80"/>
        <v>22.494285714285713</v>
      </c>
      <c r="P1332">
        <f t="shared" si="81"/>
        <v>157.46</v>
      </c>
      <c r="Q1332" s="6" t="s">
        <v>8319</v>
      </c>
      <c r="R1332" s="6" t="s">
        <v>8321</v>
      </c>
      <c r="S1332">
        <f t="shared" si="82"/>
        <v>2016</v>
      </c>
      <c r="T1332">
        <f t="shared" si="83"/>
        <v>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9">
        <v>42599.295763888884</v>
      </c>
      <c r="J1333" s="9">
        <v>42569.295763888884</v>
      </c>
      <c r="K1333" t="b">
        <v>0</v>
      </c>
      <c r="L1333">
        <v>34</v>
      </c>
      <c r="M1333" t="b">
        <v>0</v>
      </c>
      <c r="N1333" s="6" t="s">
        <v>8273</v>
      </c>
      <c r="O1333" s="5">
        <f t="shared" si="80"/>
        <v>1.3668</v>
      </c>
      <c r="P1333">
        <f t="shared" si="81"/>
        <v>100.5</v>
      </c>
      <c r="Q1333" s="6" t="s">
        <v>8319</v>
      </c>
      <c r="R1333" s="6" t="s">
        <v>8321</v>
      </c>
      <c r="S1333">
        <f t="shared" si="82"/>
        <v>2016</v>
      </c>
      <c r="T1333">
        <f t="shared" si="83"/>
        <v>7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9">
        <v>42761.851944444446</v>
      </c>
      <c r="J1334" s="9">
        <v>42731.851944444446</v>
      </c>
      <c r="K1334" t="b">
        <v>0</v>
      </c>
      <c r="L1334">
        <v>0</v>
      </c>
      <c r="M1334" t="b">
        <v>0</v>
      </c>
      <c r="N1334" s="6" t="s">
        <v>8273</v>
      </c>
      <c r="O1334" s="5">
        <f t="shared" si="80"/>
        <v>0</v>
      </c>
      <c r="P1334" t="e">
        <f t="shared" si="81"/>
        <v>#DIV/0!</v>
      </c>
      <c r="Q1334" s="6" t="s">
        <v>8319</v>
      </c>
      <c r="R1334" s="6" t="s">
        <v>8321</v>
      </c>
      <c r="S1334">
        <f t="shared" si="82"/>
        <v>2016</v>
      </c>
      <c r="T1334">
        <f t="shared" si="83"/>
        <v>12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9">
        <v>41835.8984375</v>
      </c>
      <c r="J1335" s="9">
        <v>41805.8984375</v>
      </c>
      <c r="K1335" t="b">
        <v>0</v>
      </c>
      <c r="L1335">
        <v>0</v>
      </c>
      <c r="M1335" t="b">
        <v>0</v>
      </c>
      <c r="N1335" s="6" t="s">
        <v>8273</v>
      </c>
      <c r="O1335" s="5">
        <f t="shared" si="80"/>
        <v>0</v>
      </c>
      <c r="P1335" t="e">
        <f t="shared" si="81"/>
        <v>#DIV/0!</v>
      </c>
      <c r="Q1335" s="6" t="s">
        <v>8319</v>
      </c>
      <c r="R1335" s="6" t="s">
        <v>8321</v>
      </c>
      <c r="S1335">
        <f t="shared" si="82"/>
        <v>2014</v>
      </c>
      <c r="T1335">
        <f t="shared" si="83"/>
        <v>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9">
        <v>42440.565821759257</v>
      </c>
      <c r="J1336" s="9">
        <v>42410.565821759257</v>
      </c>
      <c r="K1336" t="b">
        <v>0</v>
      </c>
      <c r="L1336">
        <v>276</v>
      </c>
      <c r="M1336" t="b">
        <v>0</v>
      </c>
      <c r="N1336" s="6" t="s">
        <v>8273</v>
      </c>
      <c r="O1336" s="5">
        <f t="shared" si="80"/>
        <v>10.754135338345865</v>
      </c>
      <c r="P1336">
        <f t="shared" si="81"/>
        <v>51.822463768115945</v>
      </c>
      <c r="Q1336" s="6" t="s">
        <v>8319</v>
      </c>
      <c r="R1336" s="6" t="s">
        <v>8321</v>
      </c>
      <c r="S1336">
        <f t="shared" si="82"/>
        <v>2016</v>
      </c>
      <c r="T1336">
        <f t="shared" si="83"/>
        <v>2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9">
        <v>42343.728032407402</v>
      </c>
      <c r="J1337" s="9">
        <v>42313.728032407402</v>
      </c>
      <c r="K1337" t="b">
        <v>0</v>
      </c>
      <c r="L1337">
        <v>16</v>
      </c>
      <c r="M1337" t="b">
        <v>0</v>
      </c>
      <c r="N1337" s="6" t="s">
        <v>8273</v>
      </c>
      <c r="O1337" s="5">
        <f t="shared" si="80"/>
        <v>19.759999999999998</v>
      </c>
      <c r="P1337">
        <f t="shared" si="81"/>
        <v>308.75</v>
      </c>
      <c r="Q1337" s="6" t="s">
        <v>8319</v>
      </c>
      <c r="R1337" s="6" t="s">
        <v>8321</v>
      </c>
      <c r="S1337">
        <f t="shared" si="82"/>
        <v>2015</v>
      </c>
      <c r="T1337">
        <f t="shared" si="83"/>
        <v>11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9">
        <v>41990.655416666668</v>
      </c>
      <c r="J1338" s="9">
        <v>41955.655416666668</v>
      </c>
      <c r="K1338" t="b">
        <v>0</v>
      </c>
      <c r="L1338">
        <v>224</v>
      </c>
      <c r="M1338" t="b">
        <v>0</v>
      </c>
      <c r="N1338" s="6" t="s">
        <v>8273</v>
      </c>
      <c r="O1338" s="5">
        <f t="shared" si="80"/>
        <v>84.946999999999989</v>
      </c>
      <c r="P1338">
        <f t="shared" si="81"/>
        <v>379.22767857142856</v>
      </c>
      <c r="Q1338" s="6" t="s">
        <v>8319</v>
      </c>
      <c r="R1338" s="6" t="s">
        <v>8321</v>
      </c>
      <c r="S1338">
        <f t="shared" si="82"/>
        <v>2014</v>
      </c>
      <c r="T1338">
        <f t="shared" si="83"/>
        <v>11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9">
        <v>42797.368969907409</v>
      </c>
      <c r="J1339" s="9">
        <v>42767.368969907409</v>
      </c>
      <c r="K1339" t="b">
        <v>0</v>
      </c>
      <c r="L1339">
        <v>140</v>
      </c>
      <c r="M1339" t="b">
        <v>0</v>
      </c>
      <c r="N1339" s="6" t="s">
        <v>8273</v>
      </c>
      <c r="O1339" s="5">
        <f t="shared" si="80"/>
        <v>49.381999999999998</v>
      </c>
      <c r="P1339">
        <f t="shared" si="81"/>
        <v>176.36428571428573</v>
      </c>
      <c r="Q1339" s="6" t="s">
        <v>8319</v>
      </c>
      <c r="R1339" s="6" t="s">
        <v>8321</v>
      </c>
      <c r="S1339">
        <f t="shared" si="82"/>
        <v>2017</v>
      </c>
      <c r="T1339">
        <f t="shared" si="83"/>
        <v>2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9">
        <v>42218.595289351848</v>
      </c>
      <c r="J1340" s="9">
        <v>42188.595289351848</v>
      </c>
      <c r="K1340" t="b">
        <v>0</v>
      </c>
      <c r="L1340">
        <v>15</v>
      </c>
      <c r="M1340" t="b">
        <v>0</v>
      </c>
      <c r="N1340" s="6" t="s">
        <v>8273</v>
      </c>
      <c r="O1340" s="5">
        <f t="shared" si="80"/>
        <v>3.3033333333333332</v>
      </c>
      <c r="P1340">
        <f t="shared" si="81"/>
        <v>66.066666666666663</v>
      </c>
      <c r="Q1340" s="6" t="s">
        <v>8319</v>
      </c>
      <c r="R1340" s="6" t="s">
        <v>8321</v>
      </c>
      <c r="S1340">
        <f t="shared" si="82"/>
        <v>2015</v>
      </c>
      <c r="T1340">
        <f t="shared" si="83"/>
        <v>7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9">
        <v>41981.480497685181</v>
      </c>
      <c r="J1341" s="9">
        <v>41936.438831018517</v>
      </c>
      <c r="K1341" t="b">
        <v>0</v>
      </c>
      <c r="L1341">
        <v>37</v>
      </c>
      <c r="M1341" t="b">
        <v>0</v>
      </c>
      <c r="N1341" s="6" t="s">
        <v>8273</v>
      </c>
      <c r="O1341" s="5">
        <f t="shared" si="80"/>
        <v>6.6339999999999995</v>
      </c>
      <c r="P1341">
        <f t="shared" si="81"/>
        <v>89.648648648648646</v>
      </c>
      <c r="Q1341" s="6" t="s">
        <v>8319</v>
      </c>
      <c r="R1341" s="6" t="s">
        <v>8321</v>
      </c>
      <c r="S1341">
        <f t="shared" si="82"/>
        <v>2014</v>
      </c>
      <c r="T1341">
        <f t="shared" si="83"/>
        <v>10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9">
        <v>41866.387187499997</v>
      </c>
      <c r="J1342" s="9">
        <v>41836.387187499997</v>
      </c>
      <c r="K1342" t="b">
        <v>0</v>
      </c>
      <c r="L1342">
        <v>0</v>
      </c>
      <c r="M1342" t="b">
        <v>0</v>
      </c>
      <c r="N1342" s="6" t="s">
        <v>8273</v>
      </c>
      <c r="O1342" s="5">
        <f t="shared" si="80"/>
        <v>0</v>
      </c>
      <c r="P1342" t="e">
        <f t="shared" si="81"/>
        <v>#DIV/0!</v>
      </c>
      <c r="Q1342" s="6" t="s">
        <v>8319</v>
      </c>
      <c r="R1342" s="6" t="s">
        <v>8321</v>
      </c>
      <c r="S1342">
        <f t="shared" si="82"/>
        <v>2014</v>
      </c>
      <c r="T1342">
        <f t="shared" si="83"/>
        <v>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9">
        <v>42644.415706018517</v>
      </c>
      <c r="J1343" s="9">
        <v>42612.415706018517</v>
      </c>
      <c r="K1343" t="b">
        <v>0</v>
      </c>
      <c r="L1343">
        <v>46</v>
      </c>
      <c r="M1343" t="b">
        <v>0</v>
      </c>
      <c r="N1343" s="6" t="s">
        <v>8273</v>
      </c>
      <c r="O1343" s="5">
        <f t="shared" si="80"/>
        <v>70.36</v>
      </c>
      <c r="P1343">
        <f t="shared" si="81"/>
        <v>382.39130434782606</v>
      </c>
      <c r="Q1343" s="6" t="s">
        <v>8319</v>
      </c>
      <c r="R1343" s="6" t="s">
        <v>8321</v>
      </c>
      <c r="S1343">
        <f t="shared" si="82"/>
        <v>2016</v>
      </c>
      <c r="T1343">
        <f t="shared" si="83"/>
        <v>8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9">
        <v>42202.608090277768</v>
      </c>
      <c r="J1344" s="9">
        <v>42172.608090277768</v>
      </c>
      <c r="K1344" t="b">
        <v>0</v>
      </c>
      <c r="L1344">
        <v>1</v>
      </c>
      <c r="M1344" t="b">
        <v>0</v>
      </c>
      <c r="N1344" s="6" t="s">
        <v>8273</v>
      </c>
      <c r="O1344" s="5">
        <f t="shared" si="80"/>
        <v>0.2</v>
      </c>
      <c r="P1344">
        <f t="shared" si="81"/>
        <v>100</v>
      </c>
      <c r="Q1344" s="6" t="s">
        <v>8319</v>
      </c>
      <c r="R1344" s="6" t="s">
        <v>8321</v>
      </c>
      <c r="S1344">
        <f t="shared" si="82"/>
        <v>2015</v>
      </c>
      <c r="T1344">
        <f t="shared" si="83"/>
        <v>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9">
        <v>42600.957638888889</v>
      </c>
      <c r="J1345" s="9">
        <v>42542.318090277775</v>
      </c>
      <c r="K1345" t="b">
        <v>0</v>
      </c>
      <c r="L1345">
        <v>323</v>
      </c>
      <c r="M1345" t="b">
        <v>0</v>
      </c>
      <c r="N1345" s="6" t="s">
        <v>8273</v>
      </c>
      <c r="O1345" s="5">
        <f t="shared" si="80"/>
        <v>102.298</v>
      </c>
      <c r="P1345">
        <f t="shared" si="81"/>
        <v>158.35603715170279</v>
      </c>
      <c r="Q1345" s="6" t="s">
        <v>8319</v>
      </c>
      <c r="R1345" s="6" t="s">
        <v>8321</v>
      </c>
      <c r="S1345">
        <f t="shared" si="82"/>
        <v>2016</v>
      </c>
      <c r="T1345">
        <f t="shared" si="83"/>
        <v>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9">
        <v>42551.581469907404</v>
      </c>
      <c r="J1346" s="9">
        <v>42522.581469907404</v>
      </c>
      <c r="K1346" t="b">
        <v>0</v>
      </c>
      <c r="L1346">
        <v>139</v>
      </c>
      <c r="M1346" t="b">
        <v>1</v>
      </c>
      <c r="N1346" s="6" t="s">
        <v>8274</v>
      </c>
      <c r="O1346" s="5">
        <f t="shared" ref="O1346:O1409" si="84">E1346/D1346*100</f>
        <v>377.73333333333335</v>
      </c>
      <c r="P1346">
        <f t="shared" ref="P1346:P1409" si="85">E1346/L1346</f>
        <v>40.762589928057551</v>
      </c>
      <c r="Q1346" s="6" t="s">
        <v>8322</v>
      </c>
      <c r="R1346" s="6" t="s">
        <v>8323</v>
      </c>
      <c r="S1346">
        <f t="shared" si="82"/>
        <v>2016</v>
      </c>
      <c r="T1346">
        <f t="shared" si="83"/>
        <v>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9">
        <v>41834.606006944443</v>
      </c>
      <c r="J1347" s="9">
        <v>41799.606006944443</v>
      </c>
      <c r="K1347" t="b">
        <v>0</v>
      </c>
      <c r="L1347">
        <v>7</v>
      </c>
      <c r="M1347" t="b">
        <v>1</v>
      </c>
      <c r="N1347" s="6" t="s">
        <v>8274</v>
      </c>
      <c r="O1347" s="5">
        <f t="shared" si="84"/>
        <v>125</v>
      </c>
      <c r="P1347">
        <f t="shared" si="85"/>
        <v>53.571428571428569</v>
      </c>
      <c r="Q1347" s="6" t="s">
        <v>8322</v>
      </c>
      <c r="R1347" s="6" t="s">
        <v>8323</v>
      </c>
      <c r="S1347">
        <f t="shared" ref="S1347:S1410" si="86">YEAR(J1347)</f>
        <v>2014</v>
      </c>
      <c r="T1347">
        <f t="shared" ref="T1347:T1410" si="87">MONTH(J1347)</f>
        <v>6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9">
        <v>41451.867488425924</v>
      </c>
      <c r="J1348" s="9">
        <v>41421.867488425924</v>
      </c>
      <c r="K1348" t="b">
        <v>0</v>
      </c>
      <c r="L1348">
        <v>149</v>
      </c>
      <c r="M1348" t="b">
        <v>1</v>
      </c>
      <c r="N1348" s="6" t="s">
        <v>8274</v>
      </c>
      <c r="O1348" s="5">
        <f t="shared" si="84"/>
        <v>147.32653061224491</v>
      </c>
      <c r="P1348">
        <f t="shared" si="85"/>
        <v>48.449664429530202</v>
      </c>
      <c r="Q1348" s="6" t="s">
        <v>8322</v>
      </c>
      <c r="R1348" s="6" t="s">
        <v>8323</v>
      </c>
      <c r="S1348">
        <f t="shared" si="86"/>
        <v>2013</v>
      </c>
      <c r="T1348">
        <f t="shared" si="87"/>
        <v>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9">
        <v>42070.429687499993</v>
      </c>
      <c r="J1349" s="9">
        <v>42040.429687499993</v>
      </c>
      <c r="K1349" t="b">
        <v>0</v>
      </c>
      <c r="L1349">
        <v>31</v>
      </c>
      <c r="M1349" t="b">
        <v>1</v>
      </c>
      <c r="N1349" s="6" t="s">
        <v>8274</v>
      </c>
      <c r="O1349" s="5">
        <f t="shared" si="84"/>
        <v>102.2</v>
      </c>
      <c r="P1349">
        <f t="shared" si="85"/>
        <v>82.41935483870968</v>
      </c>
      <c r="Q1349" s="6" t="s">
        <v>8322</v>
      </c>
      <c r="R1349" s="6" t="s">
        <v>8323</v>
      </c>
      <c r="S1349">
        <f t="shared" si="86"/>
        <v>2015</v>
      </c>
      <c r="T1349">
        <f t="shared" si="87"/>
        <v>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9">
        <v>41991.29783564814</v>
      </c>
      <c r="J1350" s="9">
        <v>41963.29783564814</v>
      </c>
      <c r="K1350" t="b">
        <v>0</v>
      </c>
      <c r="L1350">
        <v>26</v>
      </c>
      <c r="M1350" t="b">
        <v>1</v>
      </c>
      <c r="N1350" s="6" t="s">
        <v>8274</v>
      </c>
      <c r="O1350" s="5">
        <f t="shared" si="84"/>
        <v>101.8723404255319</v>
      </c>
      <c r="P1350">
        <f t="shared" si="85"/>
        <v>230.19230769230768</v>
      </c>
      <c r="Q1350" s="6" t="s">
        <v>8322</v>
      </c>
      <c r="R1350" s="6" t="s">
        <v>8323</v>
      </c>
      <c r="S1350">
        <f t="shared" si="86"/>
        <v>2014</v>
      </c>
      <c r="T1350">
        <f t="shared" si="87"/>
        <v>11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9">
        <v>42354.082638888889</v>
      </c>
      <c r="J1351" s="9">
        <v>42317.124247685184</v>
      </c>
      <c r="K1351" t="b">
        <v>0</v>
      </c>
      <c r="L1351">
        <v>172</v>
      </c>
      <c r="M1351" t="b">
        <v>1</v>
      </c>
      <c r="N1351" s="6" t="s">
        <v>8274</v>
      </c>
      <c r="O1351" s="5">
        <f t="shared" si="84"/>
        <v>204.2</v>
      </c>
      <c r="P1351">
        <f t="shared" si="85"/>
        <v>59.360465116279073</v>
      </c>
      <c r="Q1351" s="6" t="s">
        <v>8322</v>
      </c>
      <c r="R1351" s="6" t="s">
        <v>8323</v>
      </c>
      <c r="S1351">
        <f t="shared" si="86"/>
        <v>2015</v>
      </c>
      <c r="T1351">
        <f t="shared" si="87"/>
        <v>11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9">
        <v>42363.804791666662</v>
      </c>
      <c r="J1352" s="9">
        <v>42333.804791666662</v>
      </c>
      <c r="K1352" t="b">
        <v>0</v>
      </c>
      <c r="L1352">
        <v>78</v>
      </c>
      <c r="M1352" t="b">
        <v>1</v>
      </c>
      <c r="N1352" s="6" t="s">
        <v>8274</v>
      </c>
      <c r="O1352" s="5">
        <f t="shared" si="84"/>
        <v>104.05</v>
      </c>
      <c r="P1352">
        <f t="shared" si="85"/>
        <v>66.698717948717942</v>
      </c>
      <c r="Q1352" s="6" t="s">
        <v>8322</v>
      </c>
      <c r="R1352" s="6" t="s">
        <v>8323</v>
      </c>
      <c r="S1352">
        <f t="shared" si="86"/>
        <v>2015</v>
      </c>
      <c r="T1352">
        <f t="shared" si="87"/>
        <v>11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9">
        <v>42412.531759259255</v>
      </c>
      <c r="J1353" s="9">
        <v>42382.531759259255</v>
      </c>
      <c r="K1353" t="b">
        <v>0</v>
      </c>
      <c r="L1353">
        <v>120</v>
      </c>
      <c r="M1353" t="b">
        <v>1</v>
      </c>
      <c r="N1353" s="6" t="s">
        <v>8274</v>
      </c>
      <c r="O1353" s="5">
        <f t="shared" si="84"/>
        <v>101.265</v>
      </c>
      <c r="P1353">
        <f t="shared" si="85"/>
        <v>168.77500000000001</v>
      </c>
      <c r="Q1353" s="6" t="s">
        <v>8322</v>
      </c>
      <c r="R1353" s="6" t="s">
        <v>8323</v>
      </c>
      <c r="S1353">
        <f t="shared" si="86"/>
        <v>2016</v>
      </c>
      <c r="T1353">
        <f t="shared" si="87"/>
        <v>1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9">
        <v>42251.957638888889</v>
      </c>
      <c r="J1354" s="9">
        <v>42200.369976851849</v>
      </c>
      <c r="K1354" t="b">
        <v>0</v>
      </c>
      <c r="L1354">
        <v>227</v>
      </c>
      <c r="M1354" t="b">
        <v>1</v>
      </c>
      <c r="N1354" s="6" t="s">
        <v>8274</v>
      </c>
      <c r="O1354" s="5">
        <f t="shared" si="84"/>
        <v>136.13999999999999</v>
      </c>
      <c r="P1354">
        <f t="shared" si="85"/>
        <v>59.973568281938327</v>
      </c>
      <c r="Q1354" s="6" t="s">
        <v>8322</v>
      </c>
      <c r="R1354" s="6" t="s">
        <v>8323</v>
      </c>
      <c r="S1354">
        <f t="shared" si="86"/>
        <v>2015</v>
      </c>
      <c r="T1354">
        <f t="shared" si="87"/>
        <v>7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9">
        <v>41343.791666666664</v>
      </c>
      <c r="J1355" s="9">
        <v>41308.909583333334</v>
      </c>
      <c r="K1355" t="b">
        <v>0</v>
      </c>
      <c r="L1355">
        <v>42</v>
      </c>
      <c r="M1355" t="b">
        <v>1</v>
      </c>
      <c r="N1355" s="6" t="s">
        <v>8274</v>
      </c>
      <c r="O1355" s="5">
        <f t="shared" si="84"/>
        <v>133.6</v>
      </c>
      <c r="P1355">
        <f t="shared" si="85"/>
        <v>31.80952380952381</v>
      </c>
      <c r="Q1355" s="6" t="s">
        <v>8322</v>
      </c>
      <c r="R1355" s="6" t="s">
        <v>8323</v>
      </c>
      <c r="S1355">
        <f t="shared" si="86"/>
        <v>2013</v>
      </c>
      <c r="T1355">
        <f t="shared" si="87"/>
        <v>2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9">
        <v>42532.599293981482</v>
      </c>
      <c r="J1356" s="9">
        <v>42502.599293981482</v>
      </c>
      <c r="K1356" t="b">
        <v>0</v>
      </c>
      <c r="L1356">
        <v>64</v>
      </c>
      <c r="M1356" t="b">
        <v>1</v>
      </c>
      <c r="N1356" s="6" t="s">
        <v>8274</v>
      </c>
      <c r="O1356" s="5">
        <f t="shared" si="84"/>
        <v>130.25</v>
      </c>
      <c r="P1356">
        <f t="shared" si="85"/>
        <v>24.421875</v>
      </c>
      <c r="Q1356" s="6" t="s">
        <v>8322</v>
      </c>
      <c r="R1356" s="6" t="s">
        <v>8323</v>
      </c>
      <c r="S1356">
        <f t="shared" si="86"/>
        <v>2016</v>
      </c>
      <c r="T1356">
        <f t="shared" si="87"/>
        <v>5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9">
        <v>41243.208333333328</v>
      </c>
      <c r="J1357" s="9">
        <v>41213.046354166661</v>
      </c>
      <c r="K1357" t="b">
        <v>0</v>
      </c>
      <c r="L1357">
        <v>121</v>
      </c>
      <c r="M1357" t="b">
        <v>1</v>
      </c>
      <c r="N1357" s="6" t="s">
        <v>8274</v>
      </c>
      <c r="O1357" s="5">
        <f t="shared" si="84"/>
        <v>122.67999999999999</v>
      </c>
      <c r="P1357">
        <f t="shared" si="85"/>
        <v>25.347107438016529</v>
      </c>
      <c r="Q1357" s="6" t="s">
        <v>8322</v>
      </c>
      <c r="R1357" s="6" t="s">
        <v>8323</v>
      </c>
      <c r="S1357">
        <f t="shared" si="86"/>
        <v>2012</v>
      </c>
      <c r="T1357">
        <f t="shared" si="87"/>
        <v>10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9">
        <v>41459.830555555556</v>
      </c>
      <c r="J1358" s="9">
        <v>41429.830555555556</v>
      </c>
      <c r="K1358" t="b">
        <v>0</v>
      </c>
      <c r="L1358">
        <v>87</v>
      </c>
      <c r="M1358" t="b">
        <v>1</v>
      </c>
      <c r="N1358" s="6" t="s">
        <v>8274</v>
      </c>
      <c r="O1358" s="5">
        <f t="shared" si="84"/>
        <v>182.81058823529412</v>
      </c>
      <c r="P1358">
        <f t="shared" si="85"/>
        <v>71.443218390804603</v>
      </c>
      <c r="Q1358" s="6" t="s">
        <v>8322</v>
      </c>
      <c r="R1358" s="6" t="s">
        <v>8323</v>
      </c>
      <c r="S1358">
        <f t="shared" si="86"/>
        <v>2013</v>
      </c>
      <c r="T1358">
        <f t="shared" si="87"/>
        <v>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9">
        <v>41334.040972222218</v>
      </c>
      <c r="J1359" s="9">
        <v>41304.753900462958</v>
      </c>
      <c r="K1359" t="b">
        <v>0</v>
      </c>
      <c r="L1359">
        <v>65</v>
      </c>
      <c r="M1359" t="b">
        <v>1</v>
      </c>
      <c r="N1359" s="6" t="s">
        <v>8274</v>
      </c>
      <c r="O1359" s="5">
        <f t="shared" si="84"/>
        <v>125.29999999999998</v>
      </c>
      <c r="P1359">
        <f t="shared" si="85"/>
        <v>38.553846153846152</v>
      </c>
      <c r="Q1359" s="6" t="s">
        <v>8322</v>
      </c>
      <c r="R1359" s="6" t="s">
        <v>8323</v>
      </c>
      <c r="S1359">
        <f t="shared" si="86"/>
        <v>2013</v>
      </c>
      <c r="T1359">
        <f t="shared" si="87"/>
        <v>1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9">
        <v>40719.362534722219</v>
      </c>
      <c r="J1360" s="9">
        <v>40689.362534722219</v>
      </c>
      <c r="K1360" t="b">
        <v>0</v>
      </c>
      <c r="L1360">
        <v>49</v>
      </c>
      <c r="M1360" t="b">
        <v>1</v>
      </c>
      <c r="N1360" s="6" t="s">
        <v>8274</v>
      </c>
      <c r="O1360" s="5">
        <f t="shared" si="84"/>
        <v>111.66666666666667</v>
      </c>
      <c r="P1360">
        <f t="shared" si="85"/>
        <v>68.367346938775512</v>
      </c>
      <c r="Q1360" s="6" t="s">
        <v>8322</v>
      </c>
      <c r="R1360" s="6" t="s">
        <v>8323</v>
      </c>
      <c r="S1360">
        <f t="shared" si="86"/>
        <v>2011</v>
      </c>
      <c r="T1360">
        <f t="shared" si="87"/>
        <v>5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9">
        <v>40730.606365740736</v>
      </c>
      <c r="J1361" s="9">
        <v>40668.606365740736</v>
      </c>
      <c r="K1361" t="b">
        <v>0</v>
      </c>
      <c r="L1361">
        <v>19</v>
      </c>
      <c r="M1361" t="b">
        <v>1</v>
      </c>
      <c r="N1361" s="6" t="s">
        <v>8274</v>
      </c>
      <c r="O1361" s="5">
        <f t="shared" si="84"/>
        <v>115.75757575757575</v>
      </c>
      <c r="P1361">
        <f t="shared" si="85"/>
        <v>40.210526315789473</v>
      </c>
      <c r="Q1361" s="6" t="s">
        <v>8322</v>
      </c>
      <c r="R1361" s="6" t="s">
        <v>8323</v>
      </c>
      <c r="S1361">
        <f t="shared" si="86"/>
        <v>2011</v>
      </c>
      <c r="T1361">
        <f t="shared" si="87"/>
        <v>5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9">
        <v>41123.692361111105</v>
      </c>
      <c r="J1362" s="9">
        <v>41095.692361111105</v>
      </c>
      <c r="K1362" t="b">
        <v>0</v>
      </c>
      <c r="L1362">
        <v>81</v>
      </c>
      <c r="M1362" t="b">
        <v>1</v>
      </c>
      <c r="N1362" s="6" t="s">
        <v>8274</v>
      </c>
      <c r="O1362" s="5">
        <f t="shared" si="84"/>
        <v>173.2</v>
      </c>
      <c r="P1362">
        <f t="shared" si="85"/>
        <v>32.074074074074076</v>
      </c>
      <c r="Q1362" s="6" t="s">
        <v>8322</v>
      </c>
      <c r="R1362" s="6" t="s">
        <v>8323</v>
      </c>
      <c r="S1362">
        <f t="shared" si="86"/>
        <v>2012</v>
      </c>
      <c r="T1362">
        <f t="shared" si="87"/>
        <v>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9">
        <v>41811.508935185186</v>
      </c>
      <c r="J1363" s="9">
        <v>41781.508935185186</v>
      </c>
      <c r="K1363" t="b">
        <v>0</v>
      </c>
      <c r="L1363">
        <v>264</v>
      </c>
      <c r="M1363" t="b">
        <v>1</v>
      </c>
      <c r="N1363" s="6" t="s">
        <v>8274</v>
      </c>
      <c r="O1363" s="5">
        <f t="shared" si="84"/>
        <v>125.98333333333333</v>
      </c>
      <c r="P1363">
        <f t="shared" si="85"/>
        <v>28.632575757575758</v>
      </c>
      <c r="Q1363" s="6" t="s">
        <v>8322</v>
      </c>
      <c r="R1363" s="6" t="s">
        <v>8323</v>
      </c>
      <c r="S1363">
        <f t="shared" si="86"/>
        <v>2014</v>
      </c>
      <c r="T1363">
        <f t="shared" si="87"/>
        <v>5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9">
        <v>41524.726053240738</v>
      </c>
      <c r="J1364" s="9">
        <v>41464.726053240738</v>
      </c>
      <c r="K1364" t="b">
        <v>0</v>
      </c>
      <c r="L1364">
        <v>25</v>
      </c>
      <c r="M1364" t="b">
        <v>1</v>
      </c>
      <c r="N1364" s="6" t="s">
        <v>8274</v>
      </c>
      <c r="O1364" s="5">
        <f t="shared" si="84"/>
        <v>109.1</v>
      </c>
      <c r="P1364">
        <f t="shared" si="85"/>
        <v>43.64</v>
      </c>
      <c r="Q1364" s="6" t="s">
        <v>8322</v>
      </c>
      <c r="R1364" s="6" t="s">
        <v>8323</v>
      </c>
      <c r="S1364">
        <f t="shared" si="86"/>
        <v>2013</v>
      </c>
      <c r="T1364">
        <f t="shared" si="87"/>
        <v>7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9">
        <v>42415.124305555553</v>
      </c>
      <c r="J1365" s="9">
        <v>42396.635729166665</v>
      </c>
      <c r="K1365" t="b">
        <v>0</v>
      </c>
      <c r="L1365">
        <v>5</v>
      </c>
      <c r="M1365" t="b">
        <v>1</v>
      </c>
      <c r="N1365" s="6" t="s">
        <v>8274</v>
      </c>
      <c r="O1365" s="5">
        <f t="shared" si="84"/>
        <v>100</v>
      </c>
      <c r="P1365">
        <f t="shared" si="85"/>
        <v>40</v>
      </c>
      <c r="Q1365" s="6" t="s">
        <v>8322</v>
      </c>
      <c r="R1365" s="6" t="s">
        <v>8323</v>
      </c>
      <c r="S1365">
        <f t="shared" si="86"/>
        <v>2016</v>
      </c>
      <c r="T1365">
        <f t="shared" si="87"/>
        <v>1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9">
        <v>42011.487337962964</v>
      </c>
      <c r="J1366" s="9">
        <v>41951.487337962957</v>
      </c>
      <c r="K1366" t="b">
        <v>0</v>
      </c>
      <c r="L1366">
        <v>144</v>
      </c>
      <c r="M1366" t="b">
        <v>1</v>
      </c>
      <c r="N1366" s="6" t="s">
        <v>8276</v>
      </c>
      <c r="O1366" s="5">
        <f t="shared" si="84"/>
        <v>118.64285714285714</v>
      </c>
      <c r="P1366">
        <f t="shared" si="85"/>
        <v>346.04166666666669</v>
      </c>
      <c r="Q1366" s="6" t="s">
        <v>8325</v>
      </c>
      <c r="R1366" s="6" t="s">
        <v>8326</v>
      </c>
      <c r="S1366">
        <f t="shared" si="86"/>
        <v>2014</v>
      </c>
      <c r="T1366">
        <f t="shared" si="87"/>
        <v>11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9">
        <v>42079.483240740738</v>
      </c>
      <c r="J1367" s="9">
        <v>42049.524907407402</v>
      </c>
      <c r="K1367" t="b">
        <v>0</v>
      </c>
      <c r="L1367">
        <v>92</v>
      </c>
      <c r="M1367" t="b">
        <v>1</v>
      </c>
      <c r="N1367" s="6" t="s">
        <v>8276</v>
      </c>
      <c r="O1367" s="5">
        <f t="shared" si="84"/>
        <v>100.26666666666667</v>
      </c>
      <c r="P1367">
        <f t="shared" si="85"/>
        <v>81.739130434782609</v>
      </c>
      <c r="Q1367" s="6" t="s">
        <v>8325</v>
      </c>
      <c r="R1367" s="6" t="s">
        <v>8326</v>
      </c>
      <c r="S1367">
        <f t="shared" si="86"/>
        <v>2015</v>
      </c>
      <c r="T1367">
        <f t="shared" si="87"/>
        <v>2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9">
        <v>41969.829432870371</v>
      </c>
      <c r="J1368" s="9">
        <v>41924.787766203699</v>
      </c>
      <c r="K1368" t="b">
        <v>0</v>
      </c>
      <c r="L1368">
        <v>147</v>
      </c>
      <c r="M1368" t="b">
        <v>1</v>
      </c>
      <c r="N1368" s="6" t="s">
        <v>8276</v>
      </c>
      <c r="O1368" s="5">
        <f t="shared" si="84"/>
        <v>126.48920000000001</v>
      </c>
      <c r="P1368">
        <f t="shared" si="85"/>
        <v>64.535306122448986</v>
      </c>
      <c r="Q1368" s="6" t="s">
        <v>8325</v>
      </c>
      <c r="R1368" s="6" t="s">
        <v>8326</v>
      </c>
      <c r="S1368">
        <f t="shared" si="86"/>
        <v>2014</v>
      </c>
      <c r="T1368">
        <f t="shared" si="87"/>
        <v>10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9">
        <v>42321.836226851847</v>
      </c>
      <c r="J1369" s="9">
        <v>42291.794560185182</v>
      </c>
      <c r="K1369" t="b">
        <v>0</v>
      </c>
      <c r="L1369">
        <v>90</v>
      </c>
      <c r="M1369" t="b">
        <v>1</v>
      </c>
      <c r="N1369" s="6" t="s">
        <v>8276</v>
      </c>
      <c r="O1369" s="5">
        <f t="shared" si="84"/>
        <v>114.26</v>
      </c>
      <c r="P1369">
        <f t="shared" si="85"/>
        <v>63.477777777777774</v>
      </c>
      <c r="Q1369" s="6" t="s">
        <v>8325</v>
      </c>
      <c r="R1369" s="6" t="s">
        <v>8326</v>
      </c>
      <c r="S1369">
        <f t="shared" si="86"/>
        <v>2015</v>
      </c>
      <c r="T1369">
        <f t="shared" si="87"/>
        <v>10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9">
        <v>42169.982569444437</v>
      </c>
      <c r="J1370" s="9">
        <v>42145.982569444437</v>
      </c>
      <c r="K1370" t="b">
        <v>0</v>
      </c>
      <c r="L1370">
        <v>87</v>
      </c>
      <c r="M1370" t="b">
        <v>1</v>
      </c>
      <c r="N1370" s="6" t="s">
        <v>8276</v>
      </c>
      <c r="O1370" s="5">
        <f t="shared" si="84"/>
        <v>110.7</v>
      </c>
      <c r="P1370">
        <f t="shared" si="85"/>
        <v>63.620689655172413</v>
      </c>
      <c r="Q1370" s="6" t="s">
        <v>8325</v>
      </c>
      <c r="R1370" s="6" t="s">
        <v>8326</v>
      </c>
      <c r="S1370">
        <f t="shared" si="86"/>
        <v>2015</v>
      </c>
      <c r="T1370">
        <f t="shared" si="87"/>
        <v>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9">
        <v>41740.385949074072</v>
      </c>
      <c r="J1371" s="9">
        <v>41710.385949074072</v>
      </c>
      <c r="K1371" t="b">
        <v>0</v>
      </c>
      <c r="L1371">
        <v>406</v>
      </c>
      <c r="M1371" t="b">
        <v>1</v>
      </c>
      <c r="N1371" s="6" t="s">
        <v>8276</v>
      </c>
      <c r="O1371" s="5">
        <f t="shared" si="84"/>
        <v>105.34805315203954</v>
      </c>
      <c r="P1371">
        <f t="shared" si="85"/>
        <v>83.967068965517228</v>
      </c>
      <c r="Q1371" s="6" t="s">
        <v>8325</v>
      </c>
      <c r="R1371" s="6" t="s">
        <v>8326</v>
      </c>
      <c r="S1371">
        <f t="shared" si="86"/>
        <v>2014</v>
      </c>
      <c r="T1371">
        <f t="shared" si="87"/>
        <v>3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9">
        <v>41562.795023148145</v>
      </c>
      <c r="J1372" s="9">
        <v>41547.795023148145</v>
      </c>
      <c r="K1372" t="b">
        <v>0</v>
      </c>
      <c r="L1372">
        <v>20</v>
      </c>
      <c r="M1372" t="b">
        <v>1</v>
      </c>
      <c r="N1372" s="6" t="s">
        <v>8276</v>
      </c>
      <c r="O1372" s="5">
        <f t="shared" si="84"/>
        <v>103.66666666666666</v>
      </c>
      <c r="P1372">
        <f t="shared" si="85"/>
        <v>77.75</v>
      </c>
      <c r="Q1372" s="6" t="s">
        <v>8325</v>
      </c>
      <c r="R1372" s="6" t="s">
        <v>8326</v>
      </c>
      <c r="S1372">
        <f t="shared" si="86"/>
        <v>2013</v>
      </c>
      <c r="T1372">
        <f t="shared" si="87"/>
        <v>9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9">
        <v>42131.550254629627</v>
      </c>
      <c r="J1373" s="9">
        <v>42101.550254629627</v>
      </c>
      <c r="K1373" t="b">
        <v>0</v>
      </c>
      <c r="L1373">
        <v>70</v>
      </c>
      <c r="M1373" t="b">
        <v>1</v>
      </c>
      <c r="N1373" s="6" t="s">
        <v>8276</v>
      </c>
      <c r="O1373" s="5">
        <f t="shared" si="84"/>
        <v>107.08672667523933</v>
      </c>
      <c r="P1373">
        <f t="shared" si="85"/>
        <v>107.07142857142857</v>
      </c>
      <c r="Q1373" s="6" t="s">
        <v>8325</v>
      </c>
      <c r="R1373" s="6" t="s">
        <v>8326</v>
      </c>
      <c r="S1373">
        <f t="shared" si="86"/>
        <v>2015</v>
      </c>
      <c r="T1373">
        <f t="shared" si="87"/>
        <v>4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9">
        <v>41102.53162037037</v>
      </c>
      <c r="J1374" s="9">
        <v>41072.53162037037</v>
      </c>
      <c r="K1374" t="b">
        <v>0</v>
      </c>
      <c r="L1374">
        <v>16</v>
      </c>
      <c r="M1374" t="b">
        <v>1</v>
      </c>
      <c r="N1374" s="6" t="s">
        <v>8276</v>
      </c>
      <c r="O1374" s="5">
        <f t="shared" si="84"/>
        <v>124</v>
      </c>
      <c r="P1374">
        <f t="shared" si="85"/>
        <v>38.75</v>
      </c>
      <c r="Q1374" s="6" t="s">
        <v>8325</v>
      </c>
      <c r="R1374" s="6" t="s">
        <v>8326</v>
      </c>
      <c r="S1374">
        <f t="shared" si="86"/>
        <v>2012</v>
      </c>
      <c r="T1374">
        <f t="shared" si="87"/>
        <v>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9">
        <v>42734.743437499994</v>
      </c>
      <c r="J1375" s="9">
        <v>42704.743437499994</v>
      </c>
      <c r="K1375" t="b">
        <v>0</v>
      </c>
      <c r="L1375">
        <v>52</v>
      </c>
      <c r="M1375" t="b">
        <v>1</v>
      </c>
      <c r="N1375" s="6" t="s">
        <v>8276</v>
      </c>
      <c r="O1375" s="5">
        <f t="shared" si="84"/>
        <v>105.01</v>
      </c>
      <c r="P1375">
        <f t="shared" si="85"/>
        <v>201.94230769230768</v>
      </c>
      <c r="Q1375" s="6" t="s">
        <v>8325</v>
      </c>
      <c r="R1375" s="6" t="s">
        <v>8326</v>
      </c>
      <c r="S1375">
        <f t="shared" si="86"/>
        <v>2016</v>
      </c>
      <c r="T1375">
        <f t="shared" si="87"/>
        <v>11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9">
        <v>42453.911898148144</v>
      </c>
      <c r="J1376" s="9">
        <v>42423.953564814808</v>
      </c>
      <c r="K1376" t="b">
        <v>0</v>
      </c>
      <c r="L1376">
        <v>66</v>
      </c>
      <c r="M1376" t="b">
        <v>1</v>
      </c>
      <c r="N1376" s="6" t="s">
        <v>8276</v>
      </c>
      <c r="O1376" s="5">
        <f t="shared" si="84"/>
        <v>189.46666666666667</v>
      </c>
      <c r="P1376">
        <f t="shared" si="85"/>
        <v>43.060606060606062</v>
      </c>
      <c r="Q1376" s="6" t="s">
        <v>8325</v>
      </c>
      <c r="R1376" s="6" t="s">
        <v>8326</v>
      </c>
      <c r="S1376">
        <f t="shared" si="86"/>
        <v>2016</v>
      </c>
      <c r="T1376">
        <f t="shared" si="87"/>
        <v>2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9">
        <v>42749.857858796291</v>
      </c>
      <c r="J1377" s="9">
        <v>42719.857858796291</v>
      </c>
      <c r="K1377" t="b">
        <v>0</v>
      </c>
      <c r="L1377">
        <v>109</v>
      </c>
      <c r="M1377" t="b">
        <v>1</v>
      </c>
      <c r="N1377" s="6" t="s">
        <v>8276</v>
      </c>
      <c r="O1377" s="5">
        <f t="shared" si="84"/>
        <v>171.32499999999999</v>
      </c>
      <c r="P1377">
        <f t="shared" si="85"/>
        <v>62.871559633027523</v>
      </c>
      <c r="Q1377" s="6" t="s">
        <v>8325</v>
      </c>
      <c r="R1377" s="6" t="s">
        <v>8326</v>
      </c>
      <c r="S1377">
        <f t="shared" si="86"/>
        <v>2016</v>
      </c>
      <c r="T1377">
        <f t="shared" si="87"/>
        <v>12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9">
        <v>42707.502384259256</v>
      </c>
      <c r="J1378" s="9">
        <v>42677.460717592585</v>
      </c>
      <c r="K1378" t="b">
        <v>0</v>
      </c>
      <c r="L1378">
        <v>168</v>
      </c>
      <c r="M1378" t="b">
        <v>1</v>
      </c>
      <c r="N1378" s="6" t="s">
        <v>8276</v>
      </c>
      <c r="O1378" s="5">
        <f t="shared" si="84"/>
        <v>252.48648648648651</v>
      </c>
      <c r="P1378">
        <f t="shared" si="85"/>
        <v>55.607142857142854</v>
      </c>
      <c r="Q1378" s="6" t="s">
        <v>8325</v>
      </c>
      <c r="R1378" s="6" t="s">
        <v>8326</v>
      </c>
      <c r="S1378">
        <f t="shared" si="86"/>
        <v>2016</v>
      </c>
      <c r="T1378">
        <f t="shared" si="87"/>
        <v>11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9">
        <v>42768.96597222222</v>
      </c>
      <c r="J1379" s="9">
        <v>42747.01122685185</v>
      </c>
      <c r="K1379" t="b">
        <v>0</v>
      </c>
      <c r="L1379">
        <v>31</v>
      </c>
      <c r="M1379" t="b">
        <v>1</v>
      </c>
      <c r="N1379" s="6" t="s">
        <v>8276</v>
      </c>
      <c r="O1379" s="5">
        <f t="shared" si="84"/>
        <v>116.15384615384616</v>
      </c>
      <c r="P1379">
        <f t="shared" si="85"/>
        <v>48.70967741935484</v>
      </c>
      <c r="Q1379" s="6" t="s">
        <v>8325</v>
      </c>
      <c r="R1379" s="6" t="s">
        <v>8326</v>
      </c>
      <c r="S1379">
        <f t="shared" si="86"/>
        <v>2017</v>
      </c>
      <c r="T1379">
        <f t="shared" si="87"/>
        <v>1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9">
        <v>42583.551041666658</v>
      </c>
      <c r="J1380" s="9">
        <v>42568.551041666658</v>
      </c>
      <c r="K1380" t="b">
        <v>0</v>
      </c>
      <c r="L1380">
        <v>133</v>
      </c>
      <c r="M1380" t="b">
        <v>1</v>
      </c>
      <c r="N1380" s="6" t="s">
        <v>8276</v>
      </c>
      <c r="O1380" s="5">
        <f t="shared" si="84"/>
        <v>203.35000000000002</v>
      </c>
      <c r="P1380">
        <f t="shared" si="85"/>
        <v>30.578947368421051</v>
      </c>
      <c r="Q1380" s="6" t="s">
        <v>8325</v>
      </c>
      <c r="R1380" s="6" t="s">
        <v>8326</v>
      </c>
      <c r="S1380">
        <f t="shared" si="86"/>
        <v>2016</v>
      </c>
      <c r="T1380">
        <f t="shared" si="87"/>
        <v>7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9">
        <v>42160.28328703704</v>
      </c>
      <c r="J1381" s="9">
        <v>42130.28328703704</v>
      </c>
      <c r="K1381" t="b">
        <v>0</v>
      </c>
      <c r="L1381">
        <v>151</v>
      </c>
      <c r="M1381" t="b">
        <v>1</v>
      </c>
      <c r="N1381" s="6" t="s">
        <v>8276</v>
      </c>
      <c r="O1381" s="5">
        <f t="shared" si="84"/>
        <v>111.60000000000001</v>
      </c>
      <c r="P1381">
        <f t="shared" si="85"/>
        <v>73.907284768211923</v>
      </c>
      <c r="Q1381" s="6" t="s">
        <v>8325</v>
      </c>
      <c r="R1381" s="6" t="s">
        <v>8326</v>
      </c>
      <c r="S1381">
        <f t="shared" si="86"/>
        <v>2015</v>
      </c>
      <c r="T1381">
        <f t="shared" si="87"/>
        <v>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9">
        <v>42163.874999999993</v>
      </c>
      <c r="J1382" s="9">
        <v>42141.554467592585</v>
      </c>
      <c r="K1382" t="b">
        <v>0</v>
      </c>
      <c r="L1382">
        <v>5</v>
      </c>
      <c r="M1382" t="b">
        <v>1</v>
      </c>
      <c r="N1382" s="6" t="s">
        <v>8276</v>
      </c>
      <c r="O1382" s="5">
        <f t="shared" si="84"/>
        <v>424</v>
      </c>
      <c r="P1382">
        <f t="shared" si="85"/>
        <v>21.2</v>
      </c>
      <c r="Q1382" s="6" t="s">
        <v>8325</v>
      </c>
      <c r="R1382" s="6" t="s">
        <v>8326</v>
      </c>
      <c r="S1382">
        <f t="shared" si="86"/>
        <v>2015</v>
      </c>
      <c r="T1382">
        <f t="shared" si="87"/>
        <v>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9">
        <v>42733.006076388883</v>
      </c>
      <c r="J1383" s="9">
        <v>42703.006076388883</v>
      </c>
      <c r="K1383" t="b">
        <v>0</v>
      </c>
      <c r="L1383">
        <v>73</v>
      </c>
      <c r="M1383" t="b">
        <v>1</v>
      </c>
      <c r="N1383" s="6" t="s">
        <v>8276</v>
      </c>
      <c r="O1383" s="5">
        <f t="shared" si="84"/>
        <v>107.1</v>
      </c>
      <c r="P1383">
        <f t="shared" si="85"/>
        <v>73.356164383561648</v>
      </c>
      <c r="Q1383" s="6" t="s">
        <v>8325</v>
      </c>
      <c r="R1383" s="6" t="s">
        <v>8326</v>
      </c>
      <c r="S1383">
        <f t="shared" si="86"/>
        <v>2016</v>
      </c>
      <c r="T1383">
        <f t="shared" si="87"/>
        <v>11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9">
        <v>41400.591851851852</v>
      </c>
      <c r="J1384" s="9">
        <v>41370.591851851852</v>
      </c>
      <c r="K1384" t="b">
        <v>0</v>
      </c>
      <c r="L1384">
        <v>148</v>
      </c>
      <c r="M1384" t="b">
        <v>1</v>
      </c>
      <c r="N1384" s="6" t="s">
        <v>8276</v>
      </c>
      <c r="O1384" s="5">
        <f t="shared" si="84"/>
        <v>104.3625</v>
      </c>
      <c r="P1384">
        <f t="shared" si="85"/>
        <v>56.412162162162161</v>
      </c>
      <c r="Q1384" s="6" t="s">
        <v>8325</v>
      </c>
      <c r="R1384" s="6" t="s">
        <v>8326</v>
      </c>
      <c r="S1384">
        <f t="shared" si="86"/>
        <v>2013</v>
      </c>
      <c r="T1384">
        <f t="shared" si="87"/>
        <v>4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9">
        <v>42726.866643518515</v>
      </c>
      <c r="J1385" s="9">
        <v>42706.866643518515</v>
      </c>
      <c r="K1385" t="b">
        <v>0</v>
      </c>
      <c r="L1385">
        <v>93</v>
      </c>
      <c r="M1385" t="b">
        <v>1</v>
      </c>
      <c r="N1385" s="6" t="s">
        <v>8276</v>
      </c>
      <c r="O1385" s="5">
        <f t="shared" si="84"/>
        <v>212.40909090909091</v>
      </c>
      <c r="P1385">
        <f t="shared" si="85"/>
        <v>50.247311827956992</v>
      </c>
      <c r="Q1385" s="6" t="s">
        <v>8325</v>
      </c>
      <c r="R1385" s="6" t="s">
        <v>8326</v>
      </c>
      <c r="S1385">
        <f t="shared" si="86"/>
        <v>2016</v>
      </c>
      <c r="T1385">
        <f t="shared" si="87"/>
        <v>12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9">
        <v>42190.526874999996</v>
      </c>
      <c r="J1386" s="9">
        <v>42160.526874999996</v>
      </c>
      <c r="K1386" t="b">
        <v>0</v>
      </c>
      <c r="L1386">
        <v>63</v>
      </c>
      <c r="M1386" t="b">
        <v>1</v>
      </c>
      <c r="N1386" s="6" t="s">
        <v>8276</v>
      </c>
      <c r="O1386" s="5">
        <f t="shared" si="84"/>
        <v>124.08571428571429</v>
      </c>
      <c r="P1386">
        <f t="shared" si="85"/>
        <v>68.936507936507937</v>
      </c>
      <c r="Q1386" s="6" t="s">
        <v>8325</v>
      </c>
      <c r="R1386" s="6" t="s">
        <v>8326</v>
      </c>
      <c r="S1386">
        <f t="shared" si="86"/>
        <v>2015</v>
      </c>
      <c r="T1386">
        <f t="shared" si="87"/>
        <v>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9">
        <v>42489.299305555549</v>
      </c>
      <c r="J1387" s="9">
        <v>42433.480567129627</v>
      </c>
      <c r="K1387" t="b">
        <v>0</v>
      </c>
      <c r="L1387">
        <v>134</v>
      </c>
      <c r="M1387" t="b">
        <v>1</v>
      </c>
      <c r="N1387" s="6" t="s">
        <v>8276</v>
      </c>
      <c r="O1387" s="5">
        <f t="shared" si="84"/>
        <v>110.406125</v>
      </c>
      <c r="P1387">
        <f t="shared" si="85"/>
        <v>65.914104477611943</v>
      </c>
      <c r="Q1387" s="6" t="s">
        <v>8325</v>
      </c>
      <c r="R1387" s="6" t="s">
        <v>8326</v>
      </c>
      <c r="S1387">
        <f t="shared" si="86"/>
        <v>2016</v>
      </c>
      <c r="T1387">
        <f t="shared" si="87"/>
        <v>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9">
        <v>42214.438530092586</v>
      </c>
      <c r="J1388" s="9">
        <v>42184.438530092586</v>
      </c>
      <c r="K1388" t="b">
        <v>0</v>
      </c>
      <c r="L1388">
        <v>14</v>
      </c>
      <c r="M1388" t="b">
        <v>1</v>
      </c>
      <c r="N1388" s="6" t="s">
        <v>8276</v>
      </c>
      <c r="O1388" s="5">
        <f t="shared" si="84"/>
        <v>218.75</v>
      </c>
      <c r="P1388">
        <f t="shared" si="85"/>
        <v>62.5</v>
      </c>
      <c r="Q1388" s="6" t="s">
        <v>8325</v>
      </c>
      <c r="R1388" s="6" t="s">
        <v>8326</v>
      </c>
      <c r="S1388">
        <f t="shared" si="86"/>
        <v>2015</v>
      </c>
      <c r="T1388">
        <f t="shared" si="87"/>
        <v>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9">
        <v>42157.979166666664</v>
      </c>
      <c r="J1389" s="9">
        <v>42126.712905092594</v>
      </c>
      <c r="K1389" t="b">
        <v>0</v>
      </c>
      <c r="L1389">
        <v>78</v>
      </c>
      <c r="M1389" t="b">
        <v>1</v>
      </c>
      <c r="N1389" s="6" t="s">
        <v>8276</v>
      </c>
      <c r="O1389" s="5">
        <f t="shared" si="84"/>
        <v>136.625</v>
      </c>
      <c r="P1389">
        <f t="shared" si="85"/>
        <v>70.064102564102569</v>
      </c>
      <c r="Q1389" s="6" t="s">
        <v>8325</v>
      </c>
      <c r="R1389" s="6" t="s">
        <v>8326</v>
      </c>
      <c r="S1389">
        <f t="shared" si="86"/>
        <v>2015</v>
      </c>
      <c r="T1389">
        <f t="shared" si="87"/>
        <v>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9">
        <v>42660.468055555553</v>
      </c>
      <c r="J1390" s="9">
        <v>42634.406446759262</v>
      </c>
      <c r="K1390" t="b">
        <v>0</v>
      </c>
      <c r="L1390">
        <v>112</v>
      </c>
      <c r="M1390" t="b">
        <v>1</v>
      </c>
      <c r="N1390" s="6" t="s">
        <v>8276</v>
      </c>
      <c r="O1390" s="5">
        <f t="shared" si="84"/>
        <v>134.8074</v>
      </c>
      <c r="P1390">
        <f t="shared" si="85"/>
        <v>60.181874999999998</v>
      </c>
      <c r="Q1390" s="6" t="s">
        <v>8325</v>
      </c>
      <c r="R1390" s="6" t="s">
        <v>8326</v>
      </c>
      <c r="S1390">
        <f t="shared" si="86"/>
        <v>2016</v>
      </c>
      <c r="T1390">
        <f t="shared" si="87"/>
        <v>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9">
        <v>42595.272650462961</v>
      </c>
      <c r="J1391" s="9">
        <v>42565.272650462961</v>
      </c>
      <c r="K1391" t="b">
        <v>0</v>
      </c>
      <c r="L1391">
        <v>34</v>
      </c>
      <c r="M1391" t="b">
        <v>1</v>
      </c>
      <c r="N1391" s="6" t="s">
        <v>8276</v>
      </c>
      <c r="O1391" s="5">
        <f t="shared" si="84"/>
        <v>145.4</v>
      </c>
      <c r="P1391">
        <f t="shared" si="85"/>
        <v>21.382352941176471</v>
      </c>
      <c r="Q1391" s="6" t="s">
        <v>8325</v>
      </c>
      <c r="R1391" s="6" t="s">
        <v>8326</v>
      </c>
      <c r="S1391">
        <f t="shared" si="86"/>
        <v>2016</v>
      </c>
      <c r="T1391">
        <f t="shared" si="87"/>
        <v>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9">
        <v>42121.508333333331</v>
      </c>
      <c r="J1392" s="9">
        <v>42087.594976851848</v>
      </c>
      <c r="K1392" t="b">
        <v>0</v>
      </c>
      <c r="L1392">
        <v>19</v>
      </c>
      <c r="M1392" t="b">
        <v>1</v>
      </c>
      <c r="N1392" s="6" t="s">
        <v>8276</v>
      </c>
      <c r="O1392" s="5">
        <f t="shared" si="84"/>
        <v>109.10714285714285</v>
      </c>
      <c r="P1392">
        <f t="shared" si="85"/>
        <v>160.78947368421052</v>
      </c>
      <c r="Q1392" s="6" t="s">
        <v>8325</v>
      </c>
      <c r="R1392" s="6" t="s">
        <v>8326</v>
      </c>
      <c r="S1392">
        <f t="shared" si="86"/>
        <v>2015</v>
      </c>
      <c r="T1392">
        <f t="shared" si="87"/>
        <v>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9">
        <v>42237.999305555553</v>
      </c>
      <c r="J1393" s="9">
        <v>42193.442337962959</v>
      </c>
      <c r="K1393" t="b">
        <v>0</v>
      </c>
      <c r="L1393">
        <v>13</v>
      </c>
      <c r="M1393" t="b">
        <v>1</v>
      </c>
      <c r="N1393" s="6" t="s">
        <v>8276</v>
      </c>
      <c r="O1393" s="5">
        <f t="shared" si="84"/>
        <v>110.2</v>
      </c>
      <c r="P1393">
        <f t="shared" si="85"/>
        <v>42.384615384615387</v>
      </c>
      <c r="Q1393" s="6" t="s">
        <v>8325</v>
      </c>
      <c r="R1393" s="6" t="s">
        <v>8326</v>
      </c>
      <c r="S1393">
        <f t="shared" si="86"/>
        <v>2015</v>
      </c>
      <c r="T1393">
        <f t="shared" si="87"/>
        <v>7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9">
        <v>42431.946597222217</v>
      </c>
      <c r="J1394" s="9">
        <v>42400.946597222217</v>
      </c>
      <c r="K1394" t="b">
        <v>0</v>
      </c>
      <c r="L1394">
        <v>104</v>
      </c>
      <c r="M1394" t="b">
        <v>1</v>
      </c>
      <c r="N1394" s="6" t="s">
        <v>8276</v>
      </c>
      <c r="O1394" s="5">
        <f t="shared" si="84"/>
        <v>113.64000000000001</v>
      </c>
      <c r="P1394">
        <f t="shared" si="85"/>
        <v>27.317307692307693</v>
      </c>
      <c r="Q1394" s="6" t="s">
        <v>8325</v>
      </c>
      <c r="R1394" s="6" t="s">
        <v>8326</v>
      </c>
      <c r="S1394">
        <f t="shared" si="86"/>
        <v>2016</v>
      </c>
      <c r="T1394">
        <f t="shared" si="87"/>
        <v>1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9">
        <v>42583.473645833328</v>
      </c>
      <c r="J1395" s="9">
        <v>42553.473645833328</v>
      </c>
      <c r="K1395" t="b">
        <v>0</v>
      </c>
      <c r="L1395">
        <v>52</v>
      </c>
      <c r="M1395" t="b">
        <v>1</v>
      </c>
      <c r="N1395" s="6" t="s">
        <v>8276</v>
      </c>
      <c r="O1395" s="5">
        <f t="shared" si="84"/>
        <v>102.35000000000001</v>
      </c>
      <c r="P1395">
        <f t="shared" si="85"/>
        <v>196.82692307692307</v>
      </c>
      <c r="Q1395" s="6" t="s">
        <v>8325</v>
      </c>
      <c r="R1395" s="6" t="s">
        <v>8326</v>
      </c>
      <c r="S1395">
        <f t="shared" si="86"/>
        <v>2016</v>
      </c>
      <c r="T1395">
        <f t="shared" si="87"/>
        <v>7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9">
        <v>42794.916666666664</v>
      </c>
      <c r="J1396" s="9">
        <v>42751.936643518515</v>
      </c>
      <c r="K1396" t="b">
        <v>0</v>
      </c>
      <c r="L1396">
        <v>17</v>
      </c>
      <c r="M1396" t="b">
        <v>1</v>
      </c>
      <c r="N1396" s="6" t="s">
        <v>8276</v>
      </c>
      <c r="O1396" s="5">
        <f t="shared" si="84"/>
        <v>122.13333333333334</v>
      </c>
      <c r="P1396">
        <f t="shared" si="85"/>
        <v>53.882352941176471</v>
      </c>
      <c r="Q1396" s="6" t="s">
        <v>8325</v>
      </c>
      <c r="R1396" s="6" t="s">
        <v>8326</v>
      </c>
      <c r="S1396">
        <f t="shared" si="86"/>
        <v>2017</v>
      </c>
      <c r="T1396">
        <f t="shared" si="87"/>
        <v>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9">
        <v>42749.700011574074</v>
      </c>
      <c r="J1397" s="9">
        <v>42719.700011574074</v>
      </c>
      <c r="K1397" t="b">
        <v>0</v>
      </c>
      <c r="L1397">
        <v>82</v>
      </c>
      <c r="M1397" t="b">
        <v>1</v>
      </c>
      <c r="N1397" s="6" t="s">
        <v>8276</v>
      </c>
      <c r="O1397" s="5">
        <f t="shared" si="84"/>
        <v>111.88571428571427</v>
      </c>
      <c r="P1397">
        <f t="shared" si="85"/>
        <v>47.756097560975611</v>
      </c>
      <c r="Q1397" s="6" t="s">
        <v>8325</v>
      </c>
      <c r="R1397" s="6" t="s">
        <v>8326</v>
      </c>
      <c r="S1397">
        <f t="shared" si="86"/>
        <v>2016</v>
      </c>
      <c r="T1397">
        <f t="shared" si="87"/>
        <v>12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9">
        <v>42048.790300925924</v>
      </c>
      <c r="J1398" s="9">
        <v>42018.790300925924</v>
      </c>
      <c r="K1398" t="b">
        <v>0</v>
      </c>
      <c r="L1398">
        <v>73</v>
      </c>
      <c r="M1398" t="b">
        <v>1</v>
      </c>
      <c r="N1398" s="6" t="s">
        <v>8276</v>
      </c>
      <c r="O1398" s="5">
        <f t="shared" si="84"/>
        <v>107.3</v>
      </c>
      <c r="P1398">
        <f t="shared" si="85"/>
        <v>88.191780821917803</v>
      </c>
      <c r="Q1398" s="6" t="s">
        <v>8325</v>
      </c>
      <c r="R1398" s="6" t="s">
        <v>8326</v>
      </c>
      <c r="S1398">
        <f t="shared" si="86"/>
        <v>2015</v>
      </c>
      <c r="T1398">
        <f t="shared" si="87"/>
        <v>1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9">
        <v>42670.679861111108</v>
      </c>
      <c r="J1399" s="9">
        <v>42640.709606481476</v>
      </c>
      <c r="K1399" t="b">
        <v>0</v>
      </c>
      <c r="L1399">
        <v>158</v>
      </c>
      <c r="M1399" t="b">
        <v>1</v>
      </c>
      <c r="N1399" s="6" t="s">
        <v>8276</v>
      </c>
      <c r="O1399" s="5">
        <f t="shared" si="84"/>
        <v>113.85000000000001</v>
      </c>
      <c r="P1399">
        <f t="shared" si="85"/>
        <v>72.056962025316452</v>
      </c>
      <c r="Q1399" s="6" t="s">
        <v>8325</v>
      </c>
      <c r="R1399" s="6" t="s">
        <v>8326</v>
      </c>
      <c r="S1399">
        <f t="shared" si="86"/>
        <v>2016</v>
      </c>
      <c r="T1399">
        <f t="shared" si="87"/>
        <v>9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9">
        <v>42556.665902777771</v>
      </c>
      <c r="J1400" s="9">
        <v>42526.665902777771</v>
      </c>
      <c r="K1400" t="b">
        <v>0</v>
      </c>
      <c r="L1400">
        <v>65</v>
      </c>
      <c r="M1400" t="b">
        <v>1</v>
      </c>
      <c r="N1400" s="6" t="s">
        <v>8276</v>
      </c>
      <c r="O1400" s="5">
        <f t="shared" si="84"/>
        <v>109.68181818181819</v>
      </c>
      <c r="P1400">
        <f t="shared" si="85"/>
        <v>74.246153846153845</v>
      </c>
      <c r="Q1400" s="6" t="s">
        <v>8325</v>
      </c>
      <c r="R1400" s="6" t="s">
        <v>8326</v>
      </c>
      <c r="S1400">
        <f t="shared" si="86"/>
        <v>2016</v>
      </c>
      <c r="T1400">
        <f t="shared" si="87"/>
        <v>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9">
        <v>41918.795983796292</v>
      </c>
      <c r="J1401" s="9">
        <v>41888.795983796292</v>
      </c>
      <c r="K1401" t="b">
        <v>0</v>
      </c>
      <c r="L1401">
        <v>184</v>
      </c>
      <c r="M1401" t="b">
        <v>1</v>
      </c>
      <c r="N1401" s="6" t="s">
        <v>8276</v>
      </c>
      <c r="O1401" s="5">
        <f t="shared" si="84"/>
        <v>126.14444444444443</v>
      </c>
      <c r="P1401">
        <f t="shared" si="85"/>
        <v>61.701086956521742</v>
      </c>
      <c r="Q1401" s="6" t="s">
        <v>8325</v>
      </c>
      <c r="R1401" s="6" t="s">
        <v>8326</v>
      </c>
      <c r="S1401">
        <f t="shared" si="86"/>
        <v>2014</v>
      </c>
      <c r="T1401">
        <f t="shared" si="87"/>
        <v>9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9">
        <v>42533.020833333336</v>
      </c>
      <c r="J1402" s="9">
        <v>42498.132789351854</v>
      </c>
      <c r="K1402" t="b">
        <v>0</v>
      </c>
      <c r="L1402">
        <v>34</v>
      </c>
      <c r="M1402" t="b">
        <v>1</v>
      </c>
      <c r="N1402" s="6" t="s">
        <v>8276</v>
      </c>
      <c r="O1402" s="5">
        <f t="shared" si="84"/>
        <v>167.42857142857144</v>
      </c>
      <c r="P1402">
        <f t="shared" si="85"/>
        <v>17.235294117647058</v>
      </c>
      <c r="Q1402" s="6" t="s">
        <v>8325</v>
      </c>
      <c r="R1402" s="6" t="s">
        <v>8326</v>
      </c>
      <c r="S1402">
        <f t="shared" si="86"/>
        <v>2016</v>
      </c>
      <c r="T1402">
        <f t="shared" si="87"/>
        <v>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9">
        <v>41420.787893518514</v>
      </c>
      <c r="J1403" s="9">
        <v>41399.787893518514</v>
      </c>
      <c r="K1403" t="b">
        <v>0</v>
      </c>
      <c r="L1403">
        <v>240</v>
      </c>
      <c r="M1403" t="b">
        <v>1</v>
      </c>
      <c r="N1403" s="6" t="s">
        <v>8276</v>
      </c>
      <c r="O1403" s="5">
        <f t="shared" si="84"/>
        <v>496.52000000000004</v>
      </c>
      <c r="P1403">
        <f t="shared" si="85"/>
        <v>51.720833333333331</v>
      </c>
      <c r="Q1403" s="6" t="s">
        <v>8325</v>
      </c>
      <c r="R1403" s="6" t="s">
        <v>8326</v>
      </c>
      <c r="S1403">
        <f t="shared" si="86"/>
        <v>2013</v>
      </c>
      <c r="T1403">
        <f t="shared" si="87"/>
        <v>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9">
        <v>42124.80336805556</v>
      </c>
      <c r="J1404" s="9">
        <v>42064.845034722217</v>
      </c>
      <c r="K1404" t="b">
        <v>0</v>
      </c>
      <c r="L1404">
        <v>113</v>
      </c>
      <c r="M1404" t="b">
        <v>1</v>
      </c>
      <c r="N1404" s="6" t="s">
        <v>8276</v>
      </c>
      <c r="O1404" s="5">
        <f t="shared" si="84"/>
        <v>109.16</v>
      </c>
      <c r="P1404">
        <f t="shared" si="85"/>
        <v>24.150442477876105</v>
      </c>
      <c r="Q1404" s="6" t="s">
        <v>8325</v>
      </c>
      <c r="R1404" s="6" t="s">
        <v>8326</v>
      </c>
      <c r="S1404">
        <f t="shared" si="86"/>
        <v>2015</v>
      </c>
      <c r="T1404">
        <f t="shared" si="87"/>
        <v>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9">
        <v>41480.854571759257</v>
      </c>
      <c r="J1405" s="9">
        <v>41450.854571759257</v>
      </c>
      <c r="K1405" t="b">
        <v>0</v>
      </c>
      <c r="L1405">
        <v>66</v>
      </c>
      <c r="M1405" t="b">
        <v>1</v>
      </c>
      <c r="N1405" s="6" t="s">
        <v>8276</v>
      </c>
      <c r="O1405" s="5">
        <f t="shared" si="84"/>
        <v>102.57499999999999</v>
      </c>
      <c r="P1405">
        <f t="shared" si="85"/>
        <v>62.166666666666664</v>
      </c>
      <c r="Q1405" s="6" t="s">
        <v>8325</v>
      </c>
      <c r="R1405" s="6" t="s">
        <v>8326</v>
      </c>
      <c r="S1405">
        <f t="shared" si="86"/>
        <v>2013</v>
      </c>
      <c r="T1405">
        <f t="shared" si="87"/>
        <v>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9">
        <v>42057.30190972222</v>
      </c>
      <c r="J1406" s="9">
        <v>42032.30190972222</v>
      </c>
      <c r="K1406" t="b">
        <v>1</v>
      </c>
      <c r="L1406">
        <v>5</v>
      </c>
      <c r="M1406" t="b">
        <v>0</v>
      </c>
      <c r="N1406" s="6" t="s">
        <v>8287</v>
      </c>
      <c r="O1406" s="5">
        <f t="shared" si="84"/>
        <v>1.6620689655172414</v>
      </c>
      <c r="P1406">
        <f t="shared" si="85"/>
        <v>48.2</v>
      </c>
      <c r="Q1406" s="6" t="s">
        <v>8322</v>
      </c>
      <c r="R1406" s="6" t="s">
        <v>8341</v>
      </c>
      <c r="S1406">
        <f t="shared" si="86"/>
        <v>2015</v>
      </c>
      <c r="T1406">
        <f t="shared" si="87"/>
        <v>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9">
        <v>41971.51390046296</v>
      </c>
      <c r="J1407" s="9">
        <v>41941.472233796296</v>
      </c>
      <c r="K1407" t="b">
        <v>1</v>
      </c>
      <c r="L1407">
        <v>17</v>
      </c>
      <c r="M1407" t="b">
        <v>0</v>
      </c>
      <c r="N1407" s="6" t="s">
        <v>8287</v>
      </c>
      <c r="O1407" s="5">
        <f t="shared" si="84"/>
        <v>0.42</v>
      </c>
      <c r="P1407">
        <f t="shared" si="85"/>
        <v>6.1764705882352944</v>
      </c>
      <c r="Q1407" s="6" t="s">
        <v>8322</v>
      </c>
      <c r="R1407" s="6" t="s">
        <v>8341</v>
      </c>
      <c r="S1407">
        <f t="shared" si="86"/>
        <v>2014</v>
      </c>
      <c r="T1407">
        <f t="shared" si="87"/>
        <v>10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9">
        <v>42350.208333333336</v>
      </c>
      <c r="J1408" s="9">
        <v>42297.224618055552</v>
      </c>
      <c r="K1408" t="b">
        <v>0</v>
      </c>
      <c r="L1408">
        <v>3</v>
      </c>
      <c r="M1408" t="b">
        <v>0</v>
      </c>
      <c r="N1408" s="6" t="s">
        <v>8287</v>
      </c>
      <c r="O1408" s="5">
        <f t="shared" si="84"/>
        <v>0.125</v>
      </c>
      <c r="P1408">
        <f t="shared" si="85"/>
        <v>5</v>
      </c>
      <c r="Q1408" s="6" t="s">
        <v>8322</v>
      </c>
      <c r="R1408" s="6" t="s">
        <v>8341</v>
      </c>
      <c r="S1408">
        <f t="shared" si="86"/>
        <v>2015</v>
      </c>
      <c r="T1408">
        <f t="shared" si="87"/>
        <v>10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9">
        <v>41863.32844907407</v>
      </c>
      <c r="J1409" s="9">
        <v>41838.32844907407</v>
      </c>
      <c r="K1409" t="b">
        <v>0</v>
      </c>
      <c r="L1409">
        <v>2</v>
      </c>
      <c r="M1409" t="b">
        <v>0</v>
      </c>
      <c r="N1409" s="6" t="s">
        <v>8287</v>
      </c>
      <c r="O1409" s="5">
        <f t="shared" si="84"/>
        <v>0.5</v>
      </c>
      <c r="P1409">
        <f t="shared" si="85"/>
        <v>7.5</v>
      </c>
      <c r="Q1409" s="6" t="s">
        <v>8322</v>
      </c>
      <c r="R1409" s="6" t="s">
        <v>8341</v>
      </c>
      <c r="S1409">
        <f t="shared" si="86"/>
        <v>2014</v>
      </c>
      <c r="T1409">
        <f t="shared" si="87"/>
        <v>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9">
        <v>42321.705509259256</v>
      </c>
      <c r="J1410" s="9">
        <v>42291.663842592585</v>
      </c>
      <c r="K1410" t="b">
        <v>0</v>
      </c>
      <c r="L1410">
        <v>6</v>
      </c>
      <c r="M1410" t="b">
        <v>0</v>
      </c>
      <c r="N1410" s="6" t="s">
        <v>8287</v>
      </c>
      <c r="O1410" s="5">
        <f t="shared" ref="O1410:O1473" si="88">E1410/D1410*100</f>
        <v>7.1999999999999993</v>
      </c>
      <c r="P1410">
        <f t="shared" ref="P1410:P1473" si="89">E1410/L1410</f>
        <v>12</v>
      </c>
      <c r="Q1410" s="6" t="s">
        <v>8322</v>
      </c>
      <c r="R1410" s="6" t="s">
        <v>8341</v>
      </c>
      <c r="S1410">
        <f t="shared" si="86"/>
        <v>2015</v>
      </c>
      <c r="T1410">
        <f t="shared" si="87"/>
        <v>10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9">
        <v>42004.966840277775</v>
      </c>
      <c r="J1411" s="9">
        <v>41944.925173611111</v>
      </c>
      <c r="K1411" t="b">
        <v>0</v>
      </c>
      <c r="L1411">
        <v>0</v>
      </c>
      <c r="M1411" t="b">
        <v>0</v>
      </c>
      <c r="N1411" s="6" t="s">
        <v>8287</v>
      </c>
      <c r="O1411" s="5">
        <f t="shared" si="88"/>
        <v>0</v>
      </c>
      <c r="P1411" t="e">
        <f t="shared" si="89"/>
        <v>#DIV/0!</v>
      </c>
      <c r="Q1411" s="6" t="s">
        <v>8322</v>
      </c>
      <c r="R1411" s="6" t="s">
        <v>8341</v>
      </c>
      <c r="S1411">
        <f t="shared" ref="S1411:S1474" si="90">YEAR(J1411)</f>
        <v>2014</v>
      </c>
      <c r="T1411">
        <f t="shared" ref="T1411:T1474" si="91">MONTH(J1411)</f>
        <v>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9">
        <v>42524.110185185178</v>
      </c>
      <c r="J1412" s="9">
        <v>42479.110185185178</v>
      </c>
      <c r="K1412" t="b">
        <v>0</v>
      </c>
      <c r="L1412">
        <v>1</v>
      </c>
      <c r="M1412" t="b">
        <v>0</v>
      </c>
      <c r="N1412" s="6" t="s">
        <v>8287</v>
      </c>
      <c r="O1412" s="5">
        <f t="shared" si="88"/>
        <v>1.6666666666666666E-2</v>
      </c>
      <c r="P1412">
        <f t="shared" si="89"/>
        <v>1</v>
      </c>
      <c r="Q1412" s="6" t="s">
        <v>8322</v>
      </c>
      <c r="R1412" s="6" t="s">
        <v>8341</v>
      </c>
      <c r="S1412">
        <f t="shared" si="90"/>
        <v>2016</v>
      </c>
      <c r="T1412">
        <f t="shared" si="91"/>
        <v>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9">
        <v>42040.850694444445</v>
      </c>
      <c r="J1413" s="9">
        <v>42012.850694444445</v>
      </c>
      <c r="K1413" t="b">
        <v>0</v>
      </c>
      <c r="L1413">
        <v>3</v>
      </c>
      <c r="M1413" t="b">
        <v>0</v>
      </c>
      <c r="N1413" s="6" t="s">
        <v>8287</v>
      </c>
      <c r="O1413" s="5">
        <f t="shared" si="88"/>
        <v>0.23333333333333336</v>
      </c>
      <c r="P1413">
        <f t="shared" si="89"/>
        <v>2.3333333333333335</v>
      </c>
      <c r="Q1413" s="6" t="s">
        <v>8322</v>
      </c>
      <c r="R1413" s="6" t="s">
        <v>8341</v>
      </c>
      <c r="S1413">
        <f t="shared" si="90"/>
        <v>2015</v>
      </c>
      <c r="T1413">
        <f t="shared" si="91"/>
        <v>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9">
        <v>41976.855312499996</v>
      </c>
      <c r="J1414" s="9">
        <v>41946.855312499996</v>
      </c>
      <c r="K1414" t="b">
        <v>0</v>
      </c>
      <c r="L1414">
        <v>13</v>
      </c>
      <c r="M1414" t="b">
        <v>0</v>
      </c>
      <c r="N1414" s="6" t="s">
        <v>8287</v>
      </c>
      <c r="O1414" s="5">
        <f t="shared" si="88"/>
        <v>4.5714285714285712</v>
      </c>
      <c r="P1414">
        <f t="shared" si="89"/>
        <v>24.615384615384617</v>
      </c>
      <c r="Q1414" s="6" t="s">
        <v>8322</v>
      </c>
      <c r="R1414" s="6" t="s">
        <v>8341</v>
      </c>
      <c r="S1414">
        <f t="shared" si="90"/>
        <v>2014</v>
      </c>
      <c r="T1414">
        <f t="shared" si="91"/>
        <v>11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9">
        <v>42420.228819444441</v>
      </c>
      <c r="J1415" s="9">
        <v>42360.228819444441</v>
      </c>
      <c r="K1415" t="b">
        <v>0</v>
      </c>
      <c r="L1415">
        <v>1</v>
      </c>
      <c r="M1415" t="b">
        <v>0</v>
      </c>
      <c r="N1415" s="6" t="s">
        <v>8287</v>
      </c>
      <c r="O1415" s="5">
        <f t="shared" si="88"/>
        <v>5</v>
      </c>
      <c r="P1415">
        <f t="shared" si="89"/>
        <v>100</v>
      </c>
      <c r="Q1415" s="6" t="s">
        <v>8322</v>
      </c>
      <c r="R1415" s="6" t="s">
        <v>8341</v>
      </c>
      <c r="S1415">
        <f t="shared" si="90"/>
        <v>2015</v>
      </c>
      <c r="T1415">
        <f t="shared" si="91"/>
        <v>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9">
        <v>42738.044756944444</v>
      </c>
      <c r="J1416" s="9">
        <v>42708.044756944444</v>
      </c>
      <c r="K1416" t="b">
        <v>0</v>
      </c>
      <c r="L1416">
        <v>1</v>
      </c>
      <c r="M1416" t="b">
        <v>0</v>
      </c>
      <c r="N1416" s="6" t="s">
        <v>8287</v>
      </c>
      <c r="O1416" s="5">
        <f t="shared" si="88"/>
        <v>0.2</v>
      </c>
      <c r="P1416">
        <f t="shared" si="89"/>
        <v>1</v>
      </c>
      <c r="Q1416" s="6" t="s">
        <v>8322</v>
      </c>
      <c r="R1416" s="6" t="s">
        <v>8341</v>
      </c>
      <c r="S1416">
        <f t="shared" si="90"/>
        <v>2016</v>
      </c>
      <c r="T1416">
        <f t="shared" si="91"/>
        <v>12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9">
        <v>42232.467488425922</v>
      </c>
      <c r="J1417" s="9">
        <v>42192.467488425922</v>
      </c>
      <c r="K1417" t="b">
        <v>0</v>
      </c>
      <c r="L1417">
        <v>9</v>
      </c>
      <c r="M1417" t="b">
        <v>0</v>
      </c>
      <c r="N1417" s="6" t="s">
        <v>8287</v>
      </c>
      <c r="O1417" s="5">
        <f t="shared" si="88"/>
        <v>18.181818181818183</v>
      </c>
      <c r="P1417">
        <f t="shared" si="89"/>
        <v>88.888888888888886</v>
      </c>
      <c r="Q1417" s="6" t="s">
        <v>8322</v>
      </c>
      <c r="R1417" s="6" t="s">
        <v>8341</v>
      </c>
      <c r="S1417">
        <f t="shared" si="90"/>
        <v>2015</v>
      </c>
      <c r="T1417">
        <f t="shared" si="91"/>
        <v>7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9">
        <v>42329.759479166663</v>
      </c>
      <c r="J1418" s="9">
        <v>42299.717812499999</v>
      </c>
      <c r="K1418" t="b">
        <v>0</v>
      </c>
      <c r="L1418">
        <v>0</v>
      </c>
      <c r="M1418" t="b">
        <v>0</v>
      </c>
      <c r="N1418" s="6" t="s">
        <v>8287</v>
      </c>
      <c r="O1418" s="5">
        <f t="shared" si="88"/>
        <v>0</v>
      </c>
      <c r="P1418" t="e">
        <f t="shared" si="89"/>
        <v>#DIV/0!</v>
      </c>
      <c r="Q1418" s="6" t="s">
        <v>8322</v>
      </c>
      <c r="R1418" s="6" t="s">
        <v>8341</v>
      </c>
      <c r="S1418">
        <f t="shared" si="90"/>
        <v>2015</v>
      </c>
      <c r="T1418">
        <f t="shared" si="91"/>
        <v>10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9">
        <v>42262.257638888892</v>
      </c>
      <c r="J1419" s="9">
        <v>42231.941828703704</v>
      </c>
      <c r="K1419" t="b">
        <v>0</v>
      </c>
      <c r="L1419">
        <v>2</v>
      </c>
      <c r="M1419" t="b">
        <v>0</v>
      </c>
      <c r="N1419" s="6" t="s">
        <v>8287</v>
      </c>
      <c r="O1419" s="5">
        <f t="shared" si="88"/>
        <v>1.2222222222222223</v>
      </c>
      <c r="P1419">
        <f t="shared" si="89"/>
        <v>27.5</v>
      </c>
      <c r="Q1419" s="6" t="s">
        <v>8322</v>
      </c>
      <c r="R1419" s="6" t="s">
        <v>8341</v>
      </c>
      <c r="S1419">
        <f t="shared" si="90"/>
        <v>2015</v>
      </c>
      <c r="T1419">
        <f t="shared" si="91"/>
        <v>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9">
        <v>42425.248078703698</v>
      </c>
      <c r="J1420" s="9">
        <v>42395.248078703698</v>
      </c>
      <c r="K1420" t="b">
        <v>0</v>
      </c>
      <c r="L1420">
        <v>1</v>
      </c>
      <c r="M1420" t="b">
        <v>0</v>
      </c>
      <c r="N1420" s="6" t="s">
        <v>8287</v>
      </c>
      <c r="O1420" s="5">
        <f t="shared" si="88"/>
        <v>0.2</v>
      </c>
      <c r="P1420">
        <f t="shared" si="89"/>
        <v>6</v>
      </c>
      <c r="Q1420" s="6" t="s">
        <v>8322</v>
      </c>
      <c r="R1420" s="6" t="s">
        <v>8341</v>
      </c>
      <c r="S1420">
        <f t="shared" si="90"/>
        <v>2016</v>
      </c>
      <c r="T1420">
        <f t="shared" si="91"/>
        <v>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9">
        <v>42652.24790509259</v>
      </c>
      <c r="J1421" s="9">
        <v>42622.24790509259</v>
      </c>
      <c r="K1421" t="b">
        <v>0</v>
      </c>
      <c r="L1421">
        <v>10</v>
      </c>
      <c r="M1421" t="b">
        <v>0</v>
      </c>
      <c r="N1421" s="6" t="s">
        <v>8287</v>
      </c>
      <c r="O1421" s="5">
        <f t="shared" si="88"/>
        <v>7.0634920634920633</v>
      </c>
      <c r="P1421">
        <f t="shared" si="89"/>
        <v>44.5</v>
      </c>
      <c r="Q1421" s="6" t="s">
        <v>8322</v>
      </c>
      <c r="R1421" s="6" t="s">
        <v>8341</v>
      </c>
      <c r="S1421">
        <f t="shared" si="90"/>
        <v>2016</v>
      </c>
      <c r="T1421">
        <f t="shared" si="91"/>
        <v>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9">
        <v>42549.459328703706</v>
      </c>
      <c r="J1422" s="9">
        <v>42524.459328703706</v>
      </c>
      <c r="K1422" t="b">
        <v>0</v>
      </c>
      <c r="L1422">
        <v>3</v>
      </c>
      <c r="M1422" t="b">
        <v>0</v>
      </c>
      <c r="N1422" s="6" t="s">
        <v>8287</v>
      </c>
      <c r="O1422" s="5">
        <f t="shared" si="88"/>
        <v>2.7272727272727271</v>
      </c>
      <c r="P1422">
        <f t="shared" si="89"/>
        <v>1</v>
      </c>
      <c r="Q1422" s="6" t="s">
        <v>8322</v>
      </c>
      <c r="R1422" s="6" t="s">
        <v>8341</v>
      </c>
      <c r="S1422">
        <f t="shared" si="90"/>
        <v>2016</v>
      </c>
      <c r="T1422">
        <f t="shared" si="91"/>
        <v>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9">
        <v>42043.707280092589</v>
      </c>
      <c r="J1423" s="9">
        <v>42013.707280092589</v>
      </c>
      <c r="K1423" t="b">
        <v>0</v>
      </c>
      <c r="L1423">
        <v>2</v>
      </c>
      <c r="M1423" t="b">
        <v>0</v>
      </c>
      <c r="N1423" s="6" t="s">
        <v>8287</v>
      </c>
      <c r="O1423" s="5">
        <f t="shared" si="88"/>
        <v>0.1</v>
      </c>
      <c r="P1423">
        <f t="shared" si="89"/>
        <v>100</v>
      </c>
      <c r="Q1423" s="6" t="s">
        <v>8322</v>
      </c>
      <c r="R1423" s="6" t="s">
        <v>8341</v>
      </c>
      <c r="S1423">
        <f t="shared" si="90"/>
        <v>2015</v>
      </c>
      <c r="T1423">
        <f t="shared" si="91"/>
        <v>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9">
        <v>42634.031296296293</v>
      </c>
      <c r="J1424" s="9">
        <v>42604.031296296293</v>
      </c>
      <c r="K1424" t="b">
        <v>0</v>
      </c>
      <c r="L1424">
        <v>2</v>
      </c>
      <c r="M1424" t="b">
        <v>0</v>
      </c>
      <c r="N1424" s="6" t="s">
        <v>8287</v>
      </c>
      <c r="O1424" s="5">
        <f t="shared" si="88"/>
        <v>0.104</v>
      </c>
      <c r="P1424">
        <f t="shared" si="89"/>
        <v>13</v>
      </c>
      <c r="Q1424" s="6" t="s">
        <v>8322</v>
      </c>
      <c r="R1424" s="6" t="s">
        <v>8341</v>
      </c>
      <c r="S1424">
        <f t="shared" si="90"/>
        <v>2016</v>
      </c>
      <c r="T1424">
        <f t="shared" si="91"/>
        <v>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9">
        <v>42370.151979166665</v>
      </c>
      <c r="J1425" s="9">
        <v>42340.151979166665</v>
      </c>
      <c r="K1425" t="b">
        <v>0</v>
      </c>
      <c r="L1425">
        <v>1</v>
      </c>
      <c r="M1425" t="b">
        <v>0</v>
      </c>
      <c r="N1425" s="6" t="s">
        <v>8287</v>
      </c>
      <c r="O1425" s="5">
        <f t="shared" si="88"/>
        <v>0.33333333333333337</v>
      </c>
      <c r="P1425">
        <f t="shared" si="89"/>
        <v>100</v>
      </c>
      <c r="Q1425" s="6" t="s">
        <v>8322</v>
      </c>
      <c r="R1425" s="6" t="s">
        <v>8341</v>
      </c>
      <c r="S1425">
        <f t="shared" si="90"/>
        <v>2015</v>
      </c>
      <c r="T1425">
        <f t="shared" si="91"/>
        <v>12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9">
        <v>42689.550949074073</v>
      </c>
      <c r="J1426" s="9">
        <v>42676.509282407402</v>
      </c>
      <c r="K1426" t="b">
        <v>0</v>
      </c>
      <c r="L1426">
        <v>14</v>
      </c>
      <c r="M1426" t="b">
        <v>0</v>
      </c>
      <c r="N1426" s="6" t="s">
        <v>8287</v>
      </c>
      <c r="O1426" s="5">
        <f t="shared" si="88"/>
        <v>20.36</v>
      </c>
      <c r="P1426">
        <f t="shared" si="89"/>
        <v>109.07142857142857</v>
      </c>
      <c r="Q1426" s="6" t="s">
        <v>8322</v>
      </c>
      <c r="R1426" s="6" t="s">
        <v>8341</v>
      </c>
      <c r="S1426">
        <f t="shared" si="90"/>
        <v>2016</v>
      </c>
      <c r="T1426">
        <f t="shared" si="91"/>
        <v>11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9">
        <v>42122.923136574071</v>
      </c>
      <c r="J1427" s="9">
        <v>42092.923136574071</v>
      </c>
      <c r="K1427" t="b">
        <v>0</v>
      </c>
      <c r="L1427">
        <v>0</v>
      </c>
      <c r="M1427" t="b">
        <v>0</v>
      </c>
      <c r="N1427" s="6" t="s">
        <v>8287</v>
      </c>
      <c r="O1427" s="5">
        <f t="shared" si="88"/>
        <v>0</v>
      </c>
      <c r="P1427" t="e">
        <f t="shared" si="89"/>
        <v>#DIV/0!</v>
      </c>
      <c r="Q1427" s="6" t="s">
        <v>8322</v>
      </c>
      <c r="R1427" s="6" t="s">
        <v>8341</v>
      </c>
      <c r="S1427">
        <f t="shared" si="90"/>
        <v>2015</v>
      </c>
      <c r="T1427">
        <f t="shared" si="91"/>
        <v>3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9">
        <v>42240.181944444441</v>
      </c>
      <c r="J1428" s="9">
        <v>42180.181944444441</v>
      </c>
      <c r="K1428" t="b">
        <v>0</v>
      </c>
      <c r="L1428">
        <v>0</v>
      </c>
      <c r="M1428" t="b">
        <v>0</v>
      </c>
      <c r="N1428" s="6" t="s">
        <v>8287</v>
      </c>
      <c r="O1428" s="5">
        <f t="shared" si="88"/>
        <v>0</v>
      </c>
      <c r="P1428" t="e">
        <f t="shared" si="89"/>
        <v>#DIV/0!</v>
      </c>
      <c r="Q1428" s="6" t="s">
        <v>8322</v>
      </c>
      <c r="R1428" s="6" t="s">
        <v>8341</v>
      </c>
      <c r="S1428">
        <f t="shared" si="90"/>
        <v>2015</v>
      </c>
      <c r="T1428">
        <f t="shared" si="91"/>
        <v>6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9">
        <v>42631.643344907403</v>
      </c>
      <c r="J1429" s="9">
        <v>42601.643344907403</v>
      </c>
      <c r="K1429" t="b">
        <v>0</v>
      </c>
      <c r="L1429">
        <v>4</v>
      </c>
      <c r="M1429" t="b">
        <v>0</v>
      </c>
      <c r="N1429" s="6" t="s">
        <v>8287</v>
      </c>
      <c r="O1429" s="5">
        <f t="shared" si="88"/>
        <v>8.3800000000000008</v>
      </c>
      <c r="P1429">
        <f t="shared" si="89"/>
        <v>104.75</v>
      </c>
      <c r="Q1429" s="6" t="s">
        <v>8322</v>
      </c>
      <c r="R1429" s="6" t="s">
        <v>8341</v>
      </c>
      <c r="S1429">
        <f t="shared" si="90"/>
        <v>2016</v>
      </c>
      <c r="T1429">
        <f t="shared" si="91"/>
        <v>8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9">
        <v>42462.129826388882</v>
      </c>
      <c r="J1430" s="9">
        <v>42432.171493055554</v>
      </c>
      <c r="K1430" t="b">
        <v>0</v>
      </c>
      <c r="L1430">
        <v>3</v>
      </c>
      <c r="M1430" t="b">
        <v>0</v>
      </c>
      <c r="N1430" s="6" t="s">
        <v>8287</v>
      </c>
      <c r="O1430" s="5">
        <f t="shared" si="88"/>
        <v>4.5</v>
      </c>
      <c r="P1430">
        <f t="shared" si="89"/>
        <v>15</v>
      </c>
      <c r="Q1430" s="6" t="s">
        <v>8322</v>
      </c>
      <c r="R1430" s="6" t="s">
        <v>8341</v>
      </c>
      <c r="S1430">
        <f t="shared" si="90"/>
        <v>2016</v>
      </c>
      <c r="T1430">
        <f t="shared" si="91"/>
        <v>3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9">
        <v>42103.852337962955</v>
      </c>
      <c r="J1431" s="9">
        <v>42073.852337962955</v>
      </c>
      <c r="K1431" t="b">
        <v>0</v>
      </c>
      <c r="L1431">
        <v>0</v>
      </c>
      <c r="M1431" t="b">
        <v>0</v>
      </c>
      <c r="N1431" s="6" t="s">
        <v>8287</v>
      </c>
      <c r="O1431" s="5">
        <f t="shared" si="88"/>
        <v>0</v>
      </c>
      <c r="P1431" t="e">
        <f t="shared" si="89"/>
        <v>#DIV/0!</v>
      </c>
      <c r="Q1431" s="6" t="s">
        <v>8322</v>
      </c>
      <c r="R1431" s="6" t="s">
        <v>8341</v>
      </c>
      <c r="S1431">
        <f t="shared" si="90"/>
        <v>2015</v>
      </c>
      <c r="T1431">
        <f t="shared" si="91"/>
        <v>3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9">
        <v>41992.605185185181</v>
      </c>
      <c r="J1432" s="9">
        <v>41961.605185185181</v>
      </c>
      <c r="K1432" t="b">
        <v>0</v>
      </c>
      <c r="L1432">
        <v>5</v>
      </c>
      <c r="M1432" t="b">
        <v>0</v>
      </c>
      <c r="N1432" s="6" t="s">
        <v>8287</v>
      </c>
      <c r="O1432" s="5">
        <f t="shared" si="88"/>
        <v>8.06</v>
      </c>
      <c r="P1432">
        <f t="shared" si="89"/>
        <v>80.599999999999994</v>
      </c>
      <c r="Q1432" s="6" t="s">
        <v>8322</v>
      </c>
      <c r="R1432" s="6" t="s">
        <v>8341</v>
      </c>
      <c r="S1432">
        <f t="shared" si="90"/>
        <v>2014</v>
      </c>
      <c r="T1432">
        <f t="shared" si="91"/>
        <v>11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9">
        <v>42334.044166666667</v>
      </c>
      <c r="J1433" s="9">
        <v>42304.002499999995</v>
      </c>
      <c r="K1433" t="b">
        <v>0</v>
      </c>
      <c r="L1433">
        <v>47</v>
      </c>
      <c r="M1433" t="b">
        <v>0</v>
      </c>
      <c r="N1433" s="6" t="s">
        <v>8287</v>
      </c>
      <c r="O1433" s="5">
        <f t="shared" si="88"/>
        <v>31.94705882352941</v>
      </c>
      <c r="P1433">
        <f t="shared" si="89"/>
        <v>115.55319148936171</v>
      </c>
      <c r="Q1433" s="6" t="s">
        <v>8322</v>
      </c>
      <c r="R1433" s="6" t="s">
        <v>8341</v>
      </c>
      <c r="S1433">
        <f t="shared" si="90"/>
        <v>2015</v>
      </c>
      <c r="T1433">
        <f t="shared" si="91"/>
        <v>10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9">
        <v>42205.572083333333</v>
      </c>
      <c r="J1434" s="9">
        <v>42175.572083333333</v>
      </c>
      <c r="K1434" t="b">
        <v>0</v>
      </c>
      <c r="L1434">
        <v>0</v>
      </c>
      <c r="M1434" t="b">
        <v>0</v>
      </c>
      <c r="N1434" s="6" t="s">
        <v>8287</v>
      </c>
      <c r="O1434" s="5">
        <f t="shared" si="88"/>
        <v>0</v>
      </c>
      <c r="P1434" t="e">
        <f t="shared" si="89"/>
        <v>#DIV/0!</v>
      </c>
      <c r="Q1434" s="6" t="s">
        <v>8322</v>
      </c>
      <c r="R1434" s="6" t="s">
        <v>8341</v>
      </c>
      <c r="S1434">
        <f t="shared" si="90"/>
        <v>2015</v>
      </c>
      <c r="T1434">
        <f t="shared" si="91"/>
        <v>6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9">
        <v>42714.249999999993</v>
      </c>
      <c r="J1435" s="9">
        <v>42673.417534722219</v>
      </c>
      <c r="K1435" t="b">
        <v>0</v>
      </c>
      <c r="L1435">
        <v>10</v>
      </c>
      <c r="M1435" t="b">
        <v>0</v>
      </c>
      <c r="N1435" s="6" t="s">
        <v>8287</v>
      </c>
      <c r="O1435" s="5">
        <f t="shared" si="88"/>
        <v>6.708333333333333</v>
      </c>
      <c r="P1435">
        <f t="shared" si="89"/>
        <v>80.5</v>
      </c>
      <c r="Q1435" s="6" t="s">
        <v>8322</v>
      </c>
      <c r="R1435" s="6" t="s">
        <v>8341</v>
      </c>
      <c r="S1435">
        <f t="shared" si="90"/>
        <v>2016</v>
      </c>
      <c r="T1435">
        <f t="shared" si="91"/>
        <v>10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9">
        <v>42163.416666666664</v>
      </c>
      <c r="J1436" s="9">
        <v>42142.558773148143</v>
      </c>
      <c r="K1436" t="b">
        <v>0</v>
      </c>
      <c r="L1436">
        <v>11</v>
      </c>
      <c r="M1436" t="b">
        <v>0</v>
      </c>
      <c r="N1436" s="6" t="s">
        <v>8287</v>
      </c>
      <c r="O1436" s="5">
        <f t="shared" si="88"/>
        <v>9.9878048780487809</v>
      </c>
      <c r="P1436">
        <f t="shared" si="89"/>
        <v>744.5454545454545</v>
      </c>
      <c r="Q1436" s="6" t="s">
        <v>8322</v>
      </c>
      <c r="R1436" s="6" t="s">
        <v>8341</v>
      </c>
      <c r="S1436">
        <f t="shared" si="90"/>
        <v>2015</v>
      </c>
      <c r="T1436">
        <f t="shared" si="91"/>
        <v>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9">
        <v>42288.57199074074</v>
      </c>
      <c r="J1437" s="9">
        <v>42258.57199074074</v>
      </c>
      <c r="K1437" t="b">
        <v>0</v>
      </c>
      <c r="L1437">
        <v>2</v>
      </c>
      <c r="M1437" t="b">
        <v>0</v>
      </c>
      <c r="N1437" s="6" t="s">
        <v>8287</v>
      </c>
      <c r="O1437" s="5">
        <f t="shared" si="88"/>
        <v>0.1</v>
      </c>
      <c r="P1437">
        <f t="shared" si="89"/>
        <v>7.5</v>
      </c>
      <c r="Q1437" s="6" t="s">
        <v>8322</v>
      </c>
      <c r="R1437" s="6" t="s">
        <v>8341</v>
      </c>
      <c r="S1437">
        <f t="shared" si="90"/>
        <v>2015</v>
      </c>
      <c r="T1437">
        <f t="shared" si="91"/>
        <v>9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9">
        <v>42421.141863425924</v>
      </c>
      <c r="J1438" s="9">
        <v>42391.141863425924</v>
      </c>
      <c r="K1438" t="b">
        <v>0</v>
      </c>
      <c r="L1438">
        <v>2</v>
      </c>
      <c r="M1438" t="b">
        <v>0</v>
      </c>
      <c r="N1438" s="6" t="s">
        <v>8287</v>
      </c>
      <c r="O1438" s="5">
        <f t="shared" si="88"/>
        <v>0.77</v>
      </c>
      <c r="P1438">
        <f t="shared" si="89"/>
        <v>38.5</v>
      </c>
      <c r="Q1438" s="6" t="s">
        <v>8322</v>
      </c>
      <c r="R1438" s="6" t="s">
        <v>8341</v>
      </c>
      <c r="S1438">
        <f t="shared" si="90"/>
        <v>2016</v>
      </c>
      <c r="T1438">
        <f t="shared" si="91"/>
        <v>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9">
        <v>41832.999305555553</v>
      </c>
      <c r="J1439" s="9">
        <v>41796.32336805555</v>
      </c>
      <c r="K1439" t="b">
        <v>0</v>
      </c>
      <c r="L1439">
        <v>22</v>
      </c>
      <c r="M1439" t="b">
        <v>0</v>
      </c>
      <c r="N1439" s="6" t="s">
        <v>8287</v>
      </c>
      <c r="O1439" s="5">
        <f t="shared" si="88"/>
        <v>26.900000000000002</v>
      </c>
      <c r="P1439">
        <f t="shared" si="89"/>
        <v>36.68181818181818</v>
      </c>
      <c r="Q1439" s="6" t="s">
        <v>8322</v>
      </c>
      <c r="R1439" s="6" t="s">
        <v>8341</v>
      </c>
      <c r="S1439">
        <f t="shared" si="90"/>
        <v>2014</v>
      </c>
      <c r="T1439">
        <f t="shared" si="91"/>
        <v>6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9">
        <v>42487.371527777774</v>
      </c>
      <c r="J1440" s="9">
        <v>42457.663182870368</v>
      </c>
      <c r="K1440" t="b">
        <v>0</v>
      </c>
      <c r="L1440">
        <v>8</v>
      </c>
      <c r="M1440" t="b">
        <v>0</v>
      </c>
      <c r="N1440" s="6" t="s">
        <v>8287</v>
      </c>
      <c r="O1440" s="5">
        <f t="shared" si="88"/>
        <v>3</v>
      </c>
      <c r="P1440">
        <f t="shared" si="89"/>
        <v>75</v>
      </c>
      <c r="Q1440" s="6" t="s">
        <v>8322</v>
      </c>
      <c r="R1440" s="6" t="s">
        <v>8341</v>
      </c>
      <c r="S1440">
        <f t="shared" si="90"/>
        <v>2016</v>
      </c>
      <c r="T1440">
        <f t="shared" si="91"/>
        <v>3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9">
        <v>42070.621539351843</v>
      </c>
      <c r="J1441" s="9">
        <v>42040.621539351843</v>
      </c>
      <c r="K1441" t="b">
        <v>0</v>
      </c>
      <c r="L1441">
        <v>6</v>
      </c>
      <c r="M1441" t="b">
        <v>0</v>
      </c>
      <c r="N1441" s="6" t="s">
        <v>8287</v>
      </c>
      <c r="O1441" s="5">
        <f t="shared" si="88"/>
        <v>6.6055045871559637</v>
      </c>
      <c r="P1441">
        <f t="shared" si="89"/>
        <v>30</v>
      </c>
      <c r="Q1441" s="6" t="s">
        <v>8322</v>
      </c>
      <c r="R1441" s="6" t="s">
        <v>8341</v>
      </c>
      <c r="S1441">
        <f t="shared" si="90"/>
        <v>2015</v>
      </c>
      <c r="T1441">
        <f t="shared" si="91"/>
        <v>2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9">
        <v>42516.540081018517</v>
      </c>
      <c r="J1442" s="9">
        <v>42486.540081018517</v>
      </c>
      <c r="K1442" t="b">
        <v>0</v>
      </c>
      <c r="L1442">
        <v>1</v>
      </c>
      <c r="M1442" t="b">
        <v>0</v>
      </c>
      <c r="N1442" s="6" t="s">
        <v>8287</v>
      </c>
      <c r="O1442" s="5">
        <f t="shared" si="88"/>
        <v>7.6923076923076927E-3</v>
      </c>
      <c r="P1442">
        <f t="shared" si="89"/>
        <v>1</v>
      </c>
      <c r="Q1442" s="6" t="s">
        <v>8322</v>
      </c>
      <c r="R1442" s="6" t="s">
        <v>8341</v>
      </c>
      <c r="S1442">
        <f t="shared" si="90"/>
        <v>2016</v>
      </c>
      <c r="T1442">
        <f t="shared" si="91"/>
        <v>4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9">
        <v>42258.557511574072</v>
      </c>
      <c r="J1443" s="9">
        <v>42198.557511574072</v>
      </c>
      <c r="K1443" t="b">
        <v>0</v>
      </c>
      <c r="L1443">
        <v>3</v>
      </c>
      <c r="M1443" t="b">
        <v>0</v>
      </c>
      <c r="N1443" s="6" t="s">
        <v>8287</v>
      </c>
      <c r="O1443" s="5">
        <f t="shared" si="88"/>
        <v>1.1222222222222222</v>
      </c>
      <c r="P1443">
        <f t="shared" si="89"/>
        <v>673.33333333333337</v>
      </c>
      <c r="Q1443" s="6" t="s">
        <v>8322</v>
      </c>
      <c r="R1443" s="6" t="s">
        <v>8341</v>
      </c>
      <c r="S1443">
        <f t="shared" si="90"/>
        <v>2015</v>
      </c>
      <c r="T1443">
        <f t="shared" si="91"/>
        <v>7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9">
        <v>42515.437013888884</v>
      </c>
      <c r="J1444" s="9">
        <v>42485.437013888884</v>
      </c>
      <c r="K1444" t="b">
        <v>0</v>
      </c>
      <c r="L1444">
        <v>0</v>
      </c>
      <c r="M1444" t="b">
        <v>0</v>
      </c>
      <c r="N1444" s="6" t="s">
        <v>8287</v>
      </c>
      <c r="O1444" s="5">
        <f t="shared" si="88"/>
        <v>0</v>
      </c>
      <c r="P1444" t="e">
        <f t="shared" si="89"/>
        <v>#DIV/0!</v>
      </c>
      <c r="Q1444" s="6" t="s">
        <v>8322</v>
      </c>
      <c r="R1444" s="6" t="s">
        <v>8341</v>
      </c>
      <c r="S1444">
        <f t="shared" si="90"/>
        <v>2016</v>
      </c>
      <c r="T1444">
        <f t="shared" si="91"/>
        <v>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9">
        <v>42737.71769675926</v>
      </c>
      <c r="J1445" s="9">
        <v>42707.71769675926</v>
      </c>
      <c r="K1445" t="b">
        <v>0</v>
      </c>
      <c r="L1445">
        <v>0</v>
      </c>
      <c r="M1445" t="b">
        <v>0</v>
      </c>
      <c r="N1445" s="6" t="s">
        <v>8287</v>
      </c>
      <c r="O1445" s="5">
        <f t="shared" si="88"/>
        <v>0</v>
      </c>
      <c r="P1445" t="e">
        <f t="shared" si="89"/>
        <v>#DIV/0!</v>
      </c>
      <c r="Q1445" s="6" t="s">
        <v>8322</v>
      </c>
      <c r="R1445" s="6" t="s">
        <v>8341</v>
      </c>
      <c r="S1445">
        <f t="shared" si="90"/>
        <v>2016</v>
      </c>
      <c r="T1445">
        <f t="shared" si="91"/>
        <v>12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9">
        <v>42259.665069444447</v>
      </c>
      <c r="J1446" s="9">
        <v>42199.665069444447</v>
      </c>
      <c r="K1446" t="b">
        <v>0</v>
      </c>
      <c r="L1446">
        <v>0</v>
      </c>
      <c r="M1446" t="b">
        <v>0</v>
      </c>
      <c r="N1446" s="6" t="s">
        <v>8287</v>
      </c>
      <c r="O1446" s="5">
        <f t="shared" si="88"/>
        <v>0</v>
      </c>
      <c r="P1446" t="e">
        <f t="shared" si="89"/>
        <v>#DIV/0!</v>
      </c>
      <c r="Q1446" s="6" t="s">
        <v>8322</v>
      </c>
      <c r="R1446" s="6" t="s">
        <v>8341</v>
      </c>
      <c r="S1446">
        <f t="shared" si="90"/>
        <v>2015</v>
      </c>
      <c r="T1446">
        <f t="shared" si="91"/>
        <v>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9">
        <v>42169.333969907406</v>
      </c>
      <c r="J1447" s="9">
        <v>42139.333969907406</v>
      </c>
      <c r="K1447" t="b">
        <v>0</v>
      </c>
      <c r="L1447">
        <v>0</v>
      </c>
      <c r="M1447" t="b">
        <v>0</v>
      </c>
      <c r="N1447" s="6" t="s">
        <v>8287</v>
      </c>
      <c r="O1447" s="5">
        <f t="shared" si="88"/>
        <v>0</v>
      </c>
      <c r="P1447" t="e">
        <f t="shared" si="89"/>
        <v>#DIV/0!</v>
      </c>
      <c r="Q1447" s="6" t="s">
        <v>8322</v>
      </c>
      <c r="R1447" s="6" t="s">
        <v>8341</v>
      </c>
      <c r="S1447">
        <f t="shared" si="90"/>
        <v>2015</v>
      </c>
      <c r="T1447">
        <f t="shared" si="91"/>
        <v>5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9">
        <v>42481.239328703705</v>
      </c>
      <c r="J1448" s="9">
        <v>42461.239328703705</v>
      </c>
      <c r="K1448" t="b">
        <v>0</v>
      </c>
      <c r="L1448">
        <v>0</v>
      </c>
      <c r="M1448" t="b">
        <v>0</v>
      </c>
      <c r="N1448" s="6" t="s">
        <v>8287</v>
      </c>
      <c r="O1448" s="5">
        <f t="shared" si="88"/>
        <v>0</v>
      </c>
      <c r="P1448" t="e">
        <f t="shared" si="89"/>
        <v>#DIV/0!</v>
      </c>
      <c r="Q1448" s="6" t="s">
        <v>8322</v>
      </c>
      <c r="R1448" s="6" t="s">
        <v>8341</v>
      </c>
      <c r="S1448">
        <f t="shared" si="90"/>
        <v>2016</v>
      </c>
      <c r="T1448">
        <f t="shared" si="91"/>
        <v>4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9">
        <v>42559.52238425926</v>
      </c>
      <c r="J1449" s="9">
        <v>42529.52238425926</v>
      </c>
      <c r="K1449" t="b">
        <v>0</v>
      </c>
      <c r="L1449">
        <v>3</v>
      </c>
      <c r="M1449" t="b">
        <v>0</v>
      </c>
      <c r="N1449" s="6" t="s">
        <v>8287</v>
      </c>
      <c r="O1449" s="5">
        <f t="shared" si="88"/>
        <v>1.4999999999999999E-2</v>
      </c>
      <c r="P1449">
        <f t="shared" si="89"/>
        <v>25</v>
      </c>
      <c r="Q1449" s="6" t="s">
        <v>8322</v>
      </c>
      <c r="R1449" s="6" t="s">
        <v>8341</v>
      </c>
      <c r="S1449">
        <f t="shared" si="90"/>
        <v>2016</v>
      </c>
      <c r="T1449">
        <f t="shared" si="91"/>
        <v>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9">
        <v>42146.017361111109</v>
      </c>
      <c r="J1450" s="9">
        <v>42115.728217592587</v>
      </c>
      <c r="K1450" t="b">
        <v>0</v>
      </c>
      <c r="L1450">
        <v>0</v>
      </c>
      <c r="M1450" t="b">
        <v>0</v>
      </c>
      <c r="N1450" s="6" t="s">
        <v>8287</v>
      </c>
      <c r="O1450" s="5">
        <f t="shared" si="88"/>
        <v>0</v>
      </c>
      <c r="P1450" t="e">
        <f t="shared" si="89"/>
        <v>#DIV/0!</v>
      </c>
      <c r="Q1450" s="6" t="s">
        <v>8322</v>
      </c>
      <c r="R1450" s="6" t="s">
        <v>8341</v>
      </c>
      <c r="S1450">
        <f t="shared" si="90"/>
        <v>2015</v>
      </c>
      <c r="T1450">
        <f t="shared" si="91"/>
        <v>4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9">
        <v>42134.603067129625</v>
      </c>
      <c r="J1451" s="9">
        <v>42086.603067129625</v>
      </c>
      <c r="K1451" t="b">
        <v>0</v>
      </c>
      <c r="L1451">
        <v>0</v>
      </c>
      <c r="M1451" t="b">
        <v>0</v>
      </c>
      <c r="N1451" s="6" t="s">
        <v>8287</v>
      </c>
      <c r="O1451" s="5">
        <f t="shared" si="88"/>
        <v>0</v>
      </c>
      <c r="P1451" t="e">
        <f t="shared" si="89"/>
        <v>#DIV/0!</v>
      </c>
      <c r="Q1451" s="6" t="s">
        <v>8322</v>
      </c>
      <c r="R1451" s="6" t="s">
        <v>8341</v>
      </c>
      <c r="S1451">
        <f t="shared" si="90"/>
        <v>2015</v>
      </c>
      <c r="T1451">
        <f t="shared" si="91"/>
        <v>3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9">
        <v>42419.962928240733</v>
      </c>
      <c r="J1452" s="9">
        <v>42389.962928240733</v>
      </c>
      <c r="K1452" t="b">
        <v>0</v>
      </c>
      <c r="L1452">
        <v>1</v>
      </c>
      <c r="M1452" t="b">
        <v>0</v>
      </c>
      <c r="N1452" s="6" t="s">
        <v>8287</v>
      </c>
      <c r="O1452" s="5">
        <f t="shared" si="88"/>
        <v>1E-3</v>
      </c>
      <c r="P1452">
        <f t="shared" si="89"/>
        <v>1</v>
      </c>
      <c r="Q1452" s="6" t="s">
        <v>8322</v>
      </c>
      <c r="R1452" s="6" t="s">
        <v>8341</v>
      </c>
      <c r="S1452">
        <f t="shared" si="90"/>
        <v>2016</v>
      </c>
      <c r="T1452">
        <f t="shared" si="91"/>
        <v>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9">
        <v>41961.792349537034</v>
      </c>
      <c r="J1453" s="9">
        <v>41931.75068287037</v>
      </c>
      <c r="K1453" t="b">
        <v>0</v>
      </c>
      <c r="L1453">
        <v>2</v>
      </c>
      <c r="M1453" t="b">
        <v>0</v>
      </c>
      <c r="N1453" s="6" t="s">
        <v>8287</v>
      </c>
      <c r="O1453" s="5">
        <f t="shared" si="88"/>
        <v>1.0554089709762533E-2</v>
      </c>
      <c r="P1453">
        <f t="shared" si="89"/>
        <v>1</v>
      </c>
      <c r="Q1453" s="6" t="s">
        <v>8322</v>
      </c>
      <c r="R1453" s="6" t="s">
        <v>8341</v>
      </c>
      <c r="S1453">
        <f t="shared" si="90"/>
        <v>2014</v>
      </c>
      <c r="T1453">
        <f t="shared" si="91"/>
        <v>10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9">
        <v>41848.494942129626</v>
      </c>
      <c r="J1454" s="9">
        <v>41818.494942129626</v>
      </c>
      <c r="K1454" t="b">
        <v>0</v>
      </c>
      <c r="L1454">
        <v>0</v>
      </c>
      <c r="M1454" t="b">
        <v>0</v>
      </c>
      <c r="N1454" s="6" t="s">
        <v>8287</v>
      </c>
      <c r="O1454" s="5">
        <f t="shared" si="88"/>
        <v>0</v>
      </c>
      <c r="P1454" t="e">
        <f t="shared" si="89"/>
        <v>#DIV/0!</v>
      </c>
      <c r="Q1454" s="6" t="s">
        <v>8322</v>
      </c>
      <c r="R1454" s="6" t="s">
        <v>8341</v>
      </c>
      <c r="S1454">
        <f t="shared" si="90"/>
        <v>2014</v>
      </c>
      <c r="T1454">
        <f t="shared" si="91"/>
        <v>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9">
        <v>42840.446145833332</v>
      </c>
      <c r="J1455" s="9">
        <v>42795.487812499996</v>
      </c>
      <c r="K1455" t="b">
        <v>0</v>
      </c>
      <c r="L1455">
        <v>0</v>
      </c>
      <c r="M1455" t="b">
        <v>0</v>
      </c>
      <c r="N1455" s="6" t="s">
        <v>8287</v>
      </c>
      <c r="O1455" s="5">
        <f t="shared" si="88"/>
        <v>0</v>
      </c>
      <c r="P1455" t="e">
        <f t="shared" si="89"/>
        <v>#DIV/0!</v>
      </c>
      <c r="Q1455" s="6" t="s">
        <v>8322</v>
      </c>
      <c r="R1455" s="6" t="s">
        <v>8341</v>
      </c>
      <c r="S1455">
        <f t="shared" si="90"/>
        <v>2017</v>
      </c>
      <c r="T1455">
        <f t="shared" si="91"/>
        <v>3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9">
        <v>42484.707638888889</v>
      </c>
      <c r="J1456" s="9">
        <v>42463.658333333333</v>
      </c>
      <c r="K1456" t="b">
        <v>0</v>
      </c>
      <c r="L1456">
        <v>1</v>
      </c>
      <c r="M1456" t="b">
        <v>0</v>
      </c>
      <c r="N1456" s="6" t="s">
        <v>8287</v>
      </c>
      <c r="O1456" s="5">
        <f t="shared" si="88"/>
        <v>0.85714285714285721</v>
      </c>
      <c r="P1456">
        <f t="shared" si="89"/>
        <v>15</v>
      </c>
      <c r="Q1456" s="6" t="s">
        <v>8322</v>
      </c>
      <c r="R1456" s="6" t="s">
        <v>8341</v>
      </c>
      <c r="S1456">
        <f t="shared" si="90"/>
        <v>2016</v>
      </c>
      <c r="T1456">
        <f t="shared" si="91"/>
        <v>4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9">
        <v>41887.360416666663</v>
      </c>
      <c r="J1457" s="9">
        <v>41832.46435185185</v>
      </c>
      <c r="K1457" t="b">
        <v>0</v>
      </c>
      <c r="L1457">
        <v>7</v>
      </c>
      <c r="M1457" t="b">
        <v>0</v>
      </c>
      <c r="N1457" s="6" t="s">
        <v>8287</v>
      </c>
      <c r="O1457" s="5">
        <f t="shared" si="88"/>
        <v>10.5</v>
      </c>
      <c r="P1457">
        <f t="shared" si="89"/>
        <v>225</v>
      </c>
      <c r="Q1457" s="6" t="s">
        <v>8322</v>
      </c>
      <c r="R1457" s="6" t="s">
        <v>8341</v>
      </c>
      <c r="S1457">
        <f t="shared" si="90"/>
        <v>2014</v>
      </c>
      <c r="T1457">
        <f t="shared" si="91"/>
        <v>7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9">
        <v>42738.460243055553</v>
      </c>
      <c r="J1458" s="9">
        <v>42708.460243055553</v>
      </c>
      <c r="K1458" t="b">
        <v>0</v>
      </c>
      <c r="L1458">
        <v>3</v>
      </c>
      <c r="M1458" t="b">
        <v>0</v>
      </c>
      <c r="N1458" s="6" t="s">
        <v>8287</v>
      </c>
      <c r="O1458" s="5">
        <f t="shared" si="88"/>
        <v>2.9000000000000004</v>
      </c>
      <c r="P1458">
        <f t="shared" si="89"/>
        <v>48.333333333333336</v>
      </c>
      <c r="Q1458" s="6" t="s">
        <v>8322</v>
      </c>
      <c r="R1458" s="6" t="s">
        <v>8341</v>
      </c>
      <c r="S1458">
        <f t="shared" si="90"/>
        <v>2016</v>
      </c>
      <c r="T1458">
        <f t="shared" si="91"/>
        <v>12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9">
        <v>42319.729675925926</v>
      </c>
      <c r="J1459" s="9">
        <v>42289.688009259255</v>
      </c>
      <c r="K1459" t="b">
        <v>0</v>
      </c>
      <c r="L1459">
        <v>0</v>
      </c>
      <c r="M1459" t="b">
        <v>0</v>
      </c>
      <c r="N1459" s="6" t="s">
        <v>8287</v>
      </c>
      <c r="O1459" s="5">
        <f t="shared" si="88"/>
        <v>0</v>
      </c>
      <c r="P1459" t="e">
        <f t="shared" si="89"/>
        <v>#DIV/0!</v>
      </c>
      <c r="Q1459" s="6" t="s">
        <v>8322</v>
      </c>
      <c r="R1459" s="6" t="s">
        <v>8341</v>
      </c>
      <c r="S1459">
        <f t="shared" si="90"/>
        <v>2015</v>
      </c>
      <c r="T1459">
        <f t="shared" si="91"/>
        <v>10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9">
        <v>41861.958333333328</v>
      </c>
      <c r="J1460" s="9">
        <v>41831.49722222222</v>
      </c>
      <c r="K1460" t="b">
        <v>0</v>
      </c>
      <c r="L1460">
        <v>0</v>
      </c>
      <c r="M1460" t="b">
        <v>0</v>
      </c>
      <c r="N1460" s="6" t="s">
        <v>8287</v>
      </c>
      <c r="O1460" s="5">
        <f t="shared" si="88"/>
        <v>0</v>
      </c>
      <c r="P1460" t="e">
        <f t="shared" si="89"/>
        <v>#DIV/0!</v>
      </c>
      <c r="Q1460" s="6" t="s">
        <v>8322</v>
      </c>
      <c r="R1460" s="6" t="s">
        <v>8341</v>
      </c>
      <c r="S1460">
        <f t="shared" si="90"/>
        <v>2014</v>
      </c>
      <c r="T1460">
        <f t="shared" si="91"/>
        <v>7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9">
        <v>42340.517361111109</v>
      </c>
      <c r="J1461" s="9">
        <v>42311.996481481481</v>
      </c>
      <c r="K1461" t="b">
        <v>0</v>
      </c>
      <c r="L1461">
        <v>0</v>
      </c>
      <c r="M1461" t="b">
        <v>0</v>
      </c>
      <c r="N1461" s="6" t="s">
        <v>8287</v>
      </c>
      <c r="O1461" s="5">
        <f t="shared" si="88"/>
        <v>0</v>
      </c>
      <c r="P1461" t="e">
        <f t="shared" si="89"/>
        <v>#DIV/0!</v>
      </c>
      <c r="Q1461" s="6" t="s">
        <v>8322</v>
      </c>
      <c r="R1461" s="6" t="s">
        <v>8341</v>
      </c>
      <c r="S1461">
        <f t="shared" si="90"/>
        <v>2015</v>
      </c>
      <c r="T1461">
        <f t="shared" si="91"/>
        <v>11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9">
        <v>41973.781249999993</v>
      </c>
      <c r="J1462" s="9">
        <v>41915.688634259255</v>
      </c>
      <c r="K1462" t="b">
        <v>0</v>
      </c>
      <c r="L1462">
        <v>0</v>
      </c>
      <c r="M1462" t="b">
        <v>0</v>
      </c>
      <c r="N1462" s="6" t="s">
        <v>8287</v>
      </c>
      <c r="O1462" s="5">
        <f t="shared" si="88"/>
        <v>0</v>
      </c>
      <c r="P1462" t="e">
        <f t="shared" si="89"/>
        <v>#DIV/0!</v>
      </c>
      <c r="Q1462" s="6" t="s">
        <v>8322</v>
      </c>
      <c r="R1462" s="6" t="s">
        <v>8341</v>
      </c>
      <c r="S1462">
        <f t="shared" si="90"/>
        <v>2014</v>
      </c>
      <c r="T1462">
        <f t="shared" si="91"/>
        <v>10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9">
        <v>41932.791666666664</v>
      </c>
      <c r="J1463" s="9">
        <v>41899.436967592592</v>
      </c>
      <c r="K1463" t="b">
        <v>1</v>
      </c>
      <c r="L1463">
        <v>340</v>
      </c>
      <c r="M1463" t="b">
        <v>1</v>
      </c>
      <c r="N1463" s="6" t="s">
        <v>8288</v>
      </c>
      <c r="O1463" s="5">
        <f t="shared" si="88"/>
        <v>101.24459999999999</v>
      </c>
      <c r="P1463">
        <f t="shared" si="89"/>
        <v>44.66673529411765</v>
      </c>
      <c r="Q1463" s="6" t="s">
        <v>8322</v>
      </c>
      <c r="R1463" s="6" t="s">
        <v>8342</v>
      </c>
      <c r="S1463">
        <f t="shared" si="90"/>
        <v>2014</v>
      </c>
      <c r="T1463">
        <f t="shared" si="91"/>
        <v>9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9">
        <v>41374.454525462963</v>
      </c>
      <c r="J1464" s="9">
        <v>41344.454525462963</v>
      </c>
      <c r="K1464" t="b">
        <v>1</v>
      </c>
      <c r="L1464">
        <v>150</v>
      </c>
      <c r="M1464" t="b">
        <v>1</v>
      </c>
      <c r="N1464" s="6" t="s">
        <v>8288</v>
      </c>
      <c r="O1464" s="5">
        <f t="shared" si="88"/>
        <v>108.5175</v>
      </c>
      <c r="P1464">
        <f t="shared" si="89"/>
        <v>28.937999999999999</v>
      </c>
      <c r="Q1464" s="6" t="s">
        <v>8322</v>
      </c>
      <c r="R1464" s="6" t="s">
        <v>8342</v>
      </c>
      <c r="S1464">
        <f t="shared" si="90"/>
        <v>2013</v>
      </c>
      <c r="T1464">
        <f t="shared" si="91"/>
        <v>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9">
        <v>41371.661319444444</v>
      </c>
      <c r="J1465" s="9">
        <v>41326.702986111108</v>
      </c>
      <c r="K1465" t="b">
        <v>1</v>
      </c>
      <c r="L1465">
        <v>25</v>
      </c>
      <c r="M1465" t="b">
        <v>1</v>
      </c>
      <c r="N1465" s="6" t="s">
        <v>8288</v>
      </c>
      <c r="O1465" s="5">
        <f t="shared" si="88"/>
        <v>147.66666666666666</v>
      </c>
      <c r="P1465">
        <f t="shared" si="89"/>
        <v>35.44</v>
      </c>
      <c r="Q1465" s="6" t="s">
        <v>8322</v>
      </c>
      <c r="R1465" s="6" t="s">
        <v>8342</v>
      </c>
      <c r="S1465">
        <f t="shared" si="90"/>
        <v>2013</v>
      </c>
      <c r="T1465">
        <f t="shared" si="91"/>
        <v>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9">
        <v>41321.453217592592</v>
      </c>
      <c r="J1466" s="9">
        <v>41291.453217592592</v>
      </c>
      <c r="K1466" t="b">
        <v>1</v>
      </c>
      <c r="L1466">
        <v>234</v>
      </c>
      <c r="M1466" t="b">
        <v>1</v>
      </c>
      <c r="N1466" s="6" t="s">
        <v>8288</v>
      </c>
      <c r="O1466" s="5">
        <f t="shared" si="88"/>
        <v>163.19999999999999</v>
      </c>
      <c r="P1466">
        <f t="shared" si="89"/>
        <v>34.871794871794869</v>
      </c>
      <c r="Q1466" s="6" t="s">
        <v>8322</v>
      </c>
      <c r="R1466" s="6" t="s">
        <v>8342</v>
      </c>
      <c r="S1466">
        <f t="shared" si="90"/>
        <v>2013</v>
      </c>
      <c r="T1466">
        <f t="shared" si="91"/>
        <v>1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9">
        <v>40989.916666666664</v>
      </c>
      <c r="J1467" s="9">
        <v>40959.526064814811</v>
      </c>
      <c r="K1467" t="b">
        <v>1</v>
      </c>
      <c r="L1467">
        <v>2602</v>
      </c>
      <c r="M1467" t="b">
        <v>1</v>
      </c>
      <c r="N1467" s="6" t="s">
        <v>8288</v>
      </c>
      <c r="O1467" s="5">
        <f t="shared" si="88"/>
        <v>456.41449999999998</v>
      </c>
      <c r="P1467">
        <f t="shared" si="89"/>
        <v>52.622732513451197</v>
      </c>
      <c r="Q1467" s="6" t="s">
        <v>8322</v>
      </c>
      <c r="R1467" s="6" t="s">
        <v>8342</v>
      </c>
      <c r="S1467">
        <f t="shared" si="90"/>
        <v>2012</v>
      </c>
      <c r="T1467">
        <f t="shared" si="91"/>
        <v>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9">
        <v>42380.999999999993</v>
      </c>
      <c r="J1468" s="9">
        <v>42339.963726851849</v>
      </c>
      <c r="K1468" t="b">
        <v>1</v>
      </c>
      <c r="L1468">
        <v>248</v>
      </c>
      <c r="M1468" t="b">
        <v>1</v>
      </c>
      <c r="N1468" s="6" t="s">
        <v>8288</v>
      </c>
      <c r="O1468" s="5">
        <f t="shared" si="88"/>
        <v>107.87731249999999</v>
      </c>
      <c r="P1468">
        <f t="shared" si="89"/>
        <v>69.598266129032254</v>
      </c>
      <c r="Q1468" s="6" t="s">
        <v>8322</v>
      </c>
      <c r="R1468" s="6" t="s">
        <v>8342</v>
      </c>
      <c r="S1468">
        <f t="shared" si="90"/>
        <v>2015</v>
      </c>
      <c r="T1468">
        <f t="shared" si="91"/>
        <v>12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9">
        <v>40993.55190972222</v>
      </c>
      <c r="J1469" s="9">
        <v>40933.593576388885</v>
      </c>
      <c r="K1469" t="b">
        <v>1</v>
      </c>
      <c r="L1469">
        <v>600</v>
      </c>
      <c r="M1469" t="b">
        <v>1</v>
      </c>
      <c r="N1469" s="6" t="s">
        <v>8288</v>
      </c>
      <c r="O1469" s="5">
        <f t="shared" si="88"/>
        <v>115.08</v>
      </c>
      <c r="P1469">
        <f t="shared" si="89"/>
        <v>76.72</v>
      </c>
      <c r="Q1469" s="6" t="s">
        <v>8322</v>
      </c>
      <c r="R1469" s="6" t="s">
        <v>8342</v>
      </c>
      <c r="S1469">
        <f t="shared" si="90"/>
        <v>2012</v>
      </c>
      <c r="T1469">
        <f t="shared" si="91"/>
        <v>1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9">
        <v>40705.806122685186</v>
      </c>
      <c r="J1470" s="9">
        <v>40645.806122685186</v>
      </c>
      <c r="K1470" t="b">
        <v>1</v>
      </c>
      <c r="L1470">
        <v>293</v>
      </c>
      <c r="M1470" t="b">
        <v>1</v>
      </c>
      <c r="N1470" s="6" t="s">
        <v>8288</v>
      </c>
      <c r="O1470" s="5">
        <f t="shared" si="88"/>
        <v>102.36842105263158</v>
      </c>
      <c r="P1470">
        <f t="shared" si="89"/>
        <v>33.191126279863482</v>
      </c>
      <c r="Q1470" s="6" t="s">
        <v>8322</v>
      </c>
      <c r="R1470" s="6" t="s">
        <v>8342</v>
      </c>
      <c r="S1470">
        <f t="shared" si="90"/>
        <v>2011</v>
      </c>
      <c r="T1470">
        <f t="shared" si="91"/>
        <v>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9">
        <v>41320.390150462961</v>
      </c>
      <c r="J1471" s="9">
        <v>41290.390150462961</v>
      </c>
      <c r="K1471" t="b">
        <v>1</v>
      </c>
      <c r="L1471">
        <v>321</v>
      </c>
      <c r="M1471" t="b">
        <v>1</v>
      </c>
      <c r="N1471" s="6" t="s">
        <v>8288</v>
      </c>
      <c r="O1471" s="5">
        <f t="shared" si="88"/>
        <v>108.42485875706214</v>
      </c>
      <c r="P1471">
        <f t="shared" si="89"/>
        <v>149.46417445482865</v>
      </c>
      <c r="Q1471" s="6" t="s">
        <v>8322</v>
      </c>
      <c r="R1471" s="6" t="s">
        <v>8342</v>
      </c>
      <c r="S1471">
        <f t="shared" si="90"/>
        <v>2013</v>
      </c>
      <c r="T1471">
        <f t="shared" si="91"/>
        <v>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9">
        <v>41271.618784722217</v>
      </c>
      <c r="J1472" s="9">
        <v>41250.618784722217</v>
      </c>
      <c r="K1472" t="b">
        <v>1</v>
      </c>
      <c r="L1472">
        <v>81</v>
      </c>
      <c r="M1472" t="b">
        <v>1</v>
      </c>
      <c r="N1472" s="6" t="s">
        <v>8288</v>
      </c>
      <c r="O1472" s="5">
        <f t="shared" si="88"/>
        <v>125.13333333333334</v>
      </c>
      <c r="P1472">
        <f t="shared" si="89"/>
        <v>23.172839506172838</v>
      </c>
      <c r="Q1472" s="6" t="s">
        <v>8322</v>
      </c>
      <c r="R1472" s="6" t="s">
        <v>8342</v>
      </c>
      <c r="S1472">
        <f t="shared" si="90"/>
        <v>2012</v>
      </c>
      <c r="T1472">
        <f t="shared" si="91"/>
        <v>12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9">
        <v>42103.749236111107</v>
      </c>
      <c r="J1473" s="9">
        <v>42073.749236111107</v>
      </c>
      <c r="K1473" t="b">
        <v>1</v>
      </c>
      <c r="L1473">
        <v>343</v>
      </c>
      <c r="M1473" t="b">
        <v>1</v>
      </c>
      <c r="N1473" s="6" t="s">
        <v>8288</v>
      </c>
      <c r="O1473" s="5">
        <f t="shared" si="88"/>
        <v>103.840625</v>
      </c>
      <c r="P1473">
        <f t="shared" si="89"/>
        <v>96.877551020408163</v>
      </c>
      <c r="Q1473" s="6" t="s">
        <v>8322</v>
      </c>
      <c r="R1473" s="6" t="s">
        <v>8342</v>
      </c>
      <c r="S1473">
        <f t="shared" si="90"/>
        <v>2015</v>
      </c>
      <c r="T1473">
        <f t="shared" si="91"/>
        <v>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9">
        <v>41563.33452546296</v>
      </c>
      <c r="J1474" s="9">
        <v>41533.33452546296</v>
      </c>
      <c r="K1474" t="b">
        <v>1</v>
      </c>
      <c r="L1474">
        <v>336</v>
      </c>
      <c r="M1474" t="b">
        <v>1</v>
      </c>
      <c r="N1474" s="6" t="s">
        <v>8288</v>
      </c>
      <c r="O1474" s="5">
        <f t="shared" ref="O1474:O1537" si="92">E1474/D1474*100</f>
        <v>138.70400000000001</v>
      </c>
      <c r="P1474">
        <f t="shared" ref="P1474:P1537" si="93">E1474/L1474</f>
        <v>103.20238095238095</v>
      </c>
      <c r="Q1474" s="6" t="s">
        <v>8322</v>
      </c>
      <c r="R1474" s="6" t="s">
        <v>8342</v>
      </c>
      <c r="S1474">
        <f t="shared" si="90"/>
        <v>2013</v>
      </c>
      <c r="T1474">
        <f t="shared" si="91"/>
        <v>9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9">
        <v>40969.771284722221</v>
      </c>
      <c r="J1475" s="9">
        <v>40939.771284722221</v>
      </c>
      <c r="K1475" t="b">
        <v>1</v>
      </c>
      <c r="L1475">
        <v>47</v>
      </c>
      <c r="M1475" t="b">
        <v>1</v>
      </c>
      <c r="N1475" s="6" t="s">
        <v>8288</v>
      </c>
      <c r="O1475" s="5">
        <f t="shared" si="92"/>
        <v>120.51600000000001</v>
      </c>
      <c r="P1475">
        <f t="shared" si="93"/>
        <v>38.462553191489363</v>
      </c>
      <c r="Q1475" s="6" t="s">
        <v>8322</v>
      </c>
      <c r="R1475" s="6" t="s">
        <v>8342</v>
      </c>
      <c r="S1475">
        <f t="shared" ref="S1475:S1538" si="94">YEAR(J1475)</f>
        <v>2012</v>
      </c>
      <c r="T1475">
        <f t="shared" ref="T1475:T1538" si="95">MONTH(J1475)</f>
        <v>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9">
        <v>41530.519583333327</v>
      </c>
      <c r="J1476" s="9">
        <v>41500.519583333327</v>
      </c>
      <c r="K1476" t="b">
        <v>1</v>
      </c>
      <c r="L1476">
        <v>76</v>
      </c>
      <c r="M1476" t="b">
        <v>1</v>
      </c>
      <c r="N1476" s="6" t="s">
        <v>8288</v>
      </c>
      <c r="O1476" s="5">
        <f t="shared" si="92"/>
        <v>112.26666666666667</v>
      </c>
      <c r="P1476">
        <f t="shared" si="93"/>
        <v>44.315789473684212</v>
      </c>
      <c r="Q1476" s="6" t="s">
        <v>8322</v>
      </c>
      <c r="R1476" s="6" t="s">
        <v>8342</v>
      </c>
      <c r="S1476">
        <f t="shared" si="94"/>
        <v>2013</v>
      </c>
      <c r="T1476">
        <f t="shared" si="95"/>
        <v>8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9">
        <v>41992.999305555553</v>
      </c>
      <c r="J1477" s="9">
        <v>41960.514618055553</v>
      </c>
      <c r="K1477" t="b">
        <v>1</v>
      </c>
      <c r="L1477">
        <v>441</v>
      </c>
      <c r="M1477" t="b">
        <v>1</v>
      </c>
      <c r="N1477" s="6" t="s">
        <v>8288</v>
      </c>
      <c r="O1477" s="5">
        <f t="shared" si="92"/>
        <v>188.66966666666667</v>
      </c>
      <c r="P1477">
        <f t="shared" si="93"/>
        <v>64.173356009070289</v>
      </c>
      <c r="Q1477" s="6" t="s">
        <v>8322</v>
      </c>
      <c r="R1477" s="6" t="s">
        <v>8342</v>
      </c>
      <c r="S1477">
        <f t="shared" si="94"/>
        <v>2014</v>
      </c>
      <c r="T1477">
        <f t="shared" si="95"/>
        <v>11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9">
        <v>40795.833587962959</v>
      </c>
      <c r="J1478" s="9">
        <v>40765.833587962959</v>
      </c>
      <c r="K1478" t="b">
        <v>1</v>
      </c>
      <c r="L1478">
        <v>916</v>
      </c>
      <c r="M1478" t="b">
        <v>1</v>
      </c>
      <c r="N1478" s="6" t="s">
        <v>8288</v>
      </c>
      <c r="O1478" s="5">
        <f t="shared" si="92"/>
        <v>661.55466666666666</v>
      </c>
      <c r="P1478">
        <f t="shared" si="93"/>
        <v>43.333275109170302</v>
      </c>
      <c r="Q1478" s="6" t="s">
        <v>8322</v>
      </c>
      <c r="R1478" s="6" t="s">
        <v>8342</v>
      </c>
      <c r="S1478">
        <f t="shared" si="94"/>
        <v>2011</v>
      </c>
      <c r="T1478">
        <f t="shared" si="95"/>
        <v>8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9">
        <v>40899.916666666664</v>
      </c>
      <c r="J1479" s="9">
        <v>40840.407453703701</v>
      </c>
      <c r="K1479" t="b">
        <v>1</v>
      </c>
      <c r="L1479">
        <v>369</v>
      </c>
      <c r="M1479" t="b">
        <v>1</v>
      </c>
      <c r="N1479" s="6" t="s">
        <v>8288</v>
      </c>
      <c r="O1479" s="5">
        <f t="shared" si="92"/>
        <v>111.31</v>
      </c>
      <c r="P1479">
        <f t="shared" si="93"/>
        <v>90.495934959349597</v>
      </c>
      <c r="Q1479" s="6" t="s">
        <v>8322</v>
      </c>
      <c r="R1479" s="6" t="s">
        <v>8342</v>
      </c>
      <c r="S1479">
        <f t="shared" si="94"/>
        <v>2011</v>
      </c>
      <c r="T1479">
        <f t="shared" si="95"/>
        <v>10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9">
        <v>41408.663344907407</v>
      </c>
      <c r="J1480" s="9">
        <v>41394.663344907407</v>
      </c>
      <c r="K1480" t="b">
        <v>1</v>
      </c>
      <c r="L1480">
        <v>20242</v>
      </c>
      <c r="M1480" t="b">
        <v>1</v>
      </c>
      <c r="N1480" s="6" t="s">
        <v>8288</v>
      </c>
      <c r="O1480" s="5">
        <f t="shared" si="92"/>
        <v>1181.6142199999999</v>
      </c>
      <c r="P1480">
        <f t="shared" si="93"/>
        <v>29.187190495010373</v>
      </c>
      <c r="Q1480" s="6" t="s">
        <v>8322</v>
      </c>
      <c r="R1480" s="6" t="s">
        <v>8342</v>
      </c>
      <c r="S1480">
        <f t="shared" si="94"/>
        <v>2013</v>
      </c>
      <c r="T1480">
        <f t="shared" si="95"/>
        <v>4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9">
        <v>41768.957638888889</v>
      </c>
      <c r="J1481" s="9">
        <v>41754.536909722221</v>
      </c>
      <c r="K1481" t="b">
        <v>1</v>
      </c>
      <c r="L1481">
        <v>71</v>
      </c>
      <c r="M1481" t="b">
        <v>1</v>
      </c>
      <c r="N1481" s="6" t="s">
        <v>8288</v>
      </c>
      <c r="O1481" s="5">
        <f t="shared" si="92"/>
        <v>137.375</v>
      </c>
      <c r="P1481">
        <f t="shared" si="93"/>
        <v>30.95774647887324</v>
      </c>
      <c r="Q1481" s="6" t="s">
        <v>8322</v>
      </c>
      <c r="R1481" s="6" t="s">
        <v>8342</v>
      </c>
      <c r="S1481">
        <f t="shared" si="94"/>
        <v>2014</v>
      </c>
      <c r="T1481">
        <f t="shared" si="95"/>
        <v>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9">
        <v>41481.5</v>
      </c>
      <c r="J1482" s="9">
        <v>41464.725682870368</v>
      </c>
      <c r="K1482" t="b">
        <v>1</v>
      </c>
      <c r="L1482">
        <v>635</v>
      </c>
      <c r="M1482" t="b">
        <v>1</v>
      </c>
      <c r="N1482" s="6" t="s">
        <v>8288</v>
      </c>
      <c r="O1482" s="5">
        <f t="shared" si="92"/>
        <v>117.04040000000001</v>
      </c>
      <c r="P1482">
        <f t="shared" si="93"/>
        <v>92.157795275590544</v>
      </c>
      <c r="Q1482" s="6" t="s">
        <v>8322</v>
      </c>
      <c r="R1482" s="6" t="s">
        <v>8342</v>
      </c>
      <c r="S1482">
        <f t="shared" si="94"/>
        <v>2013</v>
      </c>
      <c r="T1482">
        <f t="shared" si="95"/>
        <v>7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9">
        <v>41580.714641203704</v>
      </c>
      <c r="J1483" s="9">
        <v>41550.714641203704</v>
      </c>
      <c r="K1483" t="b">
        <v>0</v>
      </c>
      <c r="L1483">
        <v>6</v>
      </c>
      <c r="M1483" t="b">
        <v>0</v>
      </c>
      <c r="N1483" s="6" t="s">
        <v>8275</v>
      </c>
      <c r="O1483" s="5">
        <f t="shared" si="92"/>
        <v>2.1</v>
      </c>
      <c r="P1483">
        <f t="shared" si="93"/>
        <v>17.5</v>
      </c>
      <c r="Q1483" s="6" t="s">
        <v>8322</v>
      </c>
      <c r="R1483" s="6" t="s">
        <v>8324</v>
      </c>
      <c r="S1483">
        <f t="shared" si="94"/>
        <v>2013</v>
      </c>
      <c r="T1483">
        <f t="shared" si="95"/>
        <v>10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9">
        <v>41159.118749999994</v>
      </c>
      <c r="J1484" s="9">
        <v>41136.649722222224</v>
      </c>
      <c r="K1484" t="b">
        <v>0</v>
      </c>
      <c r="L1484">
        <v>1</v>
      </c>
      <c r="M1484" t="b">
        <v>0</v>
      </c>
      <c r="N1484" s="6" t="s">
        <v>8275</v>
      </c>
      <c r="O1484" s="5">
        <f t="shared" si="92"/>
        <v>0.1</v>
      </c>
      <c r="P1484">
        <f t="shared" si="93"/>
        <v>5</v>
      </c>
      <c r="Q1484" s="6" t="s">
        <v>8322</v>
      </c>
      <c r="R1484" s="6" t="s">
        <v>8324</v>
      </c>
      <c r="S1484">
        <f t="shared" si="94"/>
        <v>2012</v>
      </c>
      <c r="T1484">
        <f t="shared" si="95"/>
        <v>8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9">
        <v>42572.984664351847</v>
      </c>
      <c r="J1485" s="9">
        <v>42547.984664351847</v>
      </c>
      <c r="K1485" t="b">
        <v>0</v>
      </c>
      <c r="L1485">
        <v>2</v>
      </c>
      <c r="M1485" t="b">
        <v>0</v>
      </c>
      <c r="N1485" s="6" t="s">
        <v>8275</v>
      </c>
      <c r="O1485" s="5">
        <f t="shared" si="92"/>
        <v>0.7142857142857143</v>
      </c>
      <c r="P1485">
        <f t="shared" si="93"/>
        <v>25</v>
      </c>
      <c r="Q1485" s="6" t="s">
        <v>8322</v>
      </c>
      <c r="R1485" s="6" t="s">
        <v>8324</v>
      </c>
      <c r="S1485">
        <f t="shared" si="94"/>
        <v>2016</v>
      </c>
      <c r="T1485">
        <f t="shared" si="95"/>
        <v>6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9">
        <v>41111.410416666666</v>
      </c>
      <c r="J1486" s="9">
        <v>41052.992627314808</v>
      </c>
      <c r="K1486" t="b">
        <v>0</v>
      </c>
      <c r="L1486">
        <v>0</v>
      </c>
      <c r="M1486" t="b">
        <v>0</v>
      </c>
      <c r="N1486" s="6" t="s">
        <v>8275</v>
      </c>
      <c r="O1486" s="5">
        <f t="shared" si="92"/>
        <v>0</v>
      </c>
      <c r="P1486" t="e">
        <f t="shared" si="93"/>
        <v>#DIV/0!</v>
      </c>
      <c r="Q1486" s="6" t="s">
        <v>8322</v>
      </c>
      <c r="R1486" s="6" t="s">
        <v>8324</v>
      </c>
      <c r="S1486">
        <f t="shared" si="94"/>
        <v>2012</v>
      </c>
      <c r="T1486">
        <f t="shared" si="95"/>
        <v>5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9">
        <v>42175.587650462963</v>
      </c>
      <c r="J1487" s="9">
        <v>42130.587650462963</v>
      </c>
      <c r="K1487" t="b">
        <v>0</v>
      </c>
      <c r="L1487">
        <v>3</v>
      </c>
      <c r="M1487" t="b">
        <v>0</v>
      </c>
      <c r="N1487" s="6" t="s">
        <v>8275</v>
      </c>
      <c r="O1487" s="5">
        <f t="shared" si="92"/>
        <v>2.2388059701492535</v>
      </c>
      <c r="P1487">
        <f t="shared" si="93"/>
        <v>50</v>
      </c>
      <c r="Q1487" s="6" t="s">
        <v>8322</v>
      </c>
      <c r="R1487" s="6" t="s">
        <v>8324</v>
      </c>
      <c r="S1487">
        <f t="shared" si="94"/>
        <v>2015</v>
      </c>
      <c r="T1487">
        <f t="shared" si="95"/>
        <v>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9">
        <v>42061.960196759253</v>
      </c>
      <c r="J1488" s="9">
        <v>42031.960196759253</v>
      </c>
      <c r="K1488" t="b">
        <v>0</v>
      </c>
      <c r="L1488">
        <v>3</v>
      </c>
      <c r="M1488" t="b">
        <v>0</v>
      </c>
      <c r="N1488" s="6" t="s">
        <v>8275</v>
      </c>
      <c r="O1488" s="5">
        <f t="shared" si="92"/>
        <v>0.24</v>
      </c>
      <c r="P1488">
        <f t="shared" si="93"/>
        <v>16</v>
      </c>
      <c r="Q1488" s="6" t="s">
        <v>8322</v>
      </c>
      <c r="R1488" s="6" t="s">
        <v>8324</v>
      </c>
      <c r="S1488">
        <f t="shared" si="94"/>
        <v>2015</v>
      </c>
      <c r="T1488">
        <f t="shared" si="95"/>
        <v>1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9">
        <v>42584.709155092591</v>
      </c>
      <c r="J1489" s="9">
        <v>42554.709155092591</v>
      </c>
      <c r="K1489" t="b">
        <v>0</v>
      </c>
      <c r="L1489">
        <v>0</v>
      </c>
      <c r="M1489" t="b">
        <v>0</v>
      </c>
      <c r="N1489" s="6" t="s">
        <v>8275</v>
      </c>
      <c r="O1489" s="5">
        <f t="shared" si="92"/>
        <v>0</v>
      </c>
      <c r="P1489" t="e">
        <f t="shared" si="93"/>
        <v>#DIV/0!</v>
      </c>
      <c r="Q1489" s="6" t="s">
        <v>8322</v>
      </c>
      <c r="R1489" s="6" t="s">
        <v>8324</v>
      </c>
      <c r="S1489">
        <f t="shared" si="94"/>
        <v>2016</v>
      </c>
      <c r="T1489">
        <f t="shared" si="95"/>
        <v>7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9">
        <v>41644.354861111111</v>
      </c>
      <c r="J1490" s="9">
        <v>41614.354861111111</v>
      </c>
      <c r="K1490" t="b">
        <v>0</v>
      </c>
      <c r="L1490">
        <v>6</v>
      </c>
      <c r="M1490" t="b">
        <v>0</v>
      </c>
      <c r="N1490" s="6" t="s">
        <v>8275</v>
      </c>
      <c r="O1490" s="5">
        <f t="shared" si="92"/>
        <v>2.4</v>
      </c>
      <c r="P1490">
        <f t="shared" si="93"/>
        <v>60</v>
      </c>
      <c r="Q1490" s="6" t="s">
        <v>8322</v>
      </c>
      <c r="R1490" s="6" t="s">
        <v>8324</v>
      </c>
      <c r="S1490">
        <f t="shared" si="94"/>
        <v>2013</v>
      </c>
      <c r="T1490">
        <f t="shared" si="95"/>
        <v>12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9">
        <v>41228.445046296292</v>
      </c>
      <c r="J1491" s="9">
        <v>41198.403379629628</v>
      </c>
      <c r="K1491" t="b">
        <v>0</v>
      </c>
      <c r="L1491">
        <v>0</v>
      </c>
      <c r="M1491" t="b">
        <v>0</v>
      </c>
      <c r="N1491" s="6" t="s">
        <v>8275</v>
      </c>
      <c r="O1491" s="5">
        <f t="shared" si="92"/>
        <v>0</v>
      </c>
      <c r="P1491" t="e">
        <f t="shared" si="93"/>
        <v>#DIV/0!</v>
      </c>
      <c r="Q1491" s="6" t="s">
        <v>8322</v>
      </c>
      <c r="R1491" s="6" t="s">
        <v>8324</v>
      </c>
      <c r="S1491">
        <f t="shared" si="94"/>
        <v>2012</v>
      </c>
      <c r="T1491">
        <f t="shared" si="95"/>
        <v>10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9">
        <v>41549.352708333332</v>
      </c>
      <c r="J1492" s="9">
        <v>41520.352708333332</v>
      </c>
      <c r="K1492" t="b">
        <v>0</v>
      </c>
      <c r="L1492">
        <v>19</v>
      </c>
      <c r="M1492" t="b">
        <v>0</v>
      </c>
      <c r="N1492" s="6" t="s">
        <v>8275</v>
      </c>
      <c r="O1492" s="5">
        <f t="shared" si="92"/>
        <v>30.862068965517242</v>
      </c>
      <c r="P1492">
        <f t="shared" si="93"/>
        <v>47.10526315789474</v>
      </c>
      <c r="Q1492" s="6" t="s">
        <v>8322</v>
      </c>
      <c r="R1492" s="6" t="s">
        <v>8324</v>
      </c>
      <c r="S1492">
        <f t="shared" si="94"/>
        <v>2013</v>
      </c>
      <c r="T1492">
        <f t="shared" si="95"/>
        <v>9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9">
        <v>42050.443055555552</v>
      </c>
      <c r="J1493" s="9">
        <v>41991.505127314813</v>
      </c>
      <c r="K1493" t="b">
        <v>0</v>
      </c>
      <c r="L1493">
        <v>1</v>
      </c>
      <c r="M1493" t="b">
        <v>0</v>
      </c>
      <c r="N1493" s="6" t="s">
        <v>8275</v>
      </c>
      <c r="O1493" s="5">
        <f t="shared" si="92"/>
        <v>8.3333333333333321</v>
      </c>
      <c r="P1493">
        <f t="shared" si="93"/>
        <v>100</v>
      </c>
      <c r="Q1493" s="6" t="s">
        <v>8322</v>
      </c>
      <c r="R1493" s="6" t="s">
        <v>8324</v>
      </c>
      <c r="S1493">
        <f t="shared" si="94"/>
        <v>2014</v>
      </c>
      <c r="T1493">
        <f t="shared" si="95"/>
        <v>12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9">
        <v>40712.676458333335</v>
      </c>
      <c r="J1494" s="9">
        <v>40682.676458333335</v>
      </c>
      <c r="K1494" t="b">
        <v>0</v>
      </c>
      <c r="L1494">
        <v>2</v>
      </c>
      <c r="M1494" t="b">
        <v>0</v>
      </c>
      <c r="N1494" s="6" t="s">
        <v>8275</v>
      </c>
      <c r="O1494" s="5">
        <f t="shared" si="92"/>
        <v>0.75</v>
      </c>
      <c r="P1494">
        <f t="shared" si="93"/>
        <v>15</v>
      </c>
      <c r="Q1494" s="6" t="s">
        <v>8322</v>
      </c>
      <c r="R1494" s="6" t="s">
        <v>8324</v>
      </c>
      <c r="S1494">
        <f t="shared" si="94"/>
        <v>2011</v>
      </c>
      <c r="T1494">
        <f t="shared" si="95"/>
        <v>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9">
        <v>41441.658275462964</v>
      </c>
      <c r="J1495" s="9">
        <v>41411.658275462964</v>
      </c>
      <c r="K1495" t="b">
        <v>0</v>
      </c>
      <c r="L1495">
        <v>0</v>
      </c>
      <c r="M1495" t="b">
        <v>0</v>
      </c>
      <c r="N1495" s="6" t="s">
        <v>8275</v>
      </c>
      <c r="O1495" s="5">
        <f t="shared" si="92"/>
        <v>0</v>
      </c>
      <c r="P1495" t="e">
        <f t="shared" si="93"/>
        <v>#DIV/0!</v>
      </c>
      <c r="Q1495" s="6" t="s">
        <v>8322</v>
      </c>
      <c r="R1495" s="6" t="s">
        <v>8324</v>
      </c>
      <c r="S1495">
        <f t="shared" si="94"/>
        <v>2013</v>
      </c>
      <c r="T1495">
        <f t="shared" si="95"/>
        <v>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9">
        <v>42097.443055555552</v>
      </c>
      <c r="J1496" s="9">
        <v>42067.514039351845</v>
      </c>
      <c r="K1496" t="b">
        <v>0</v>
      </c>
      <c r="L1496">
        <v>11</v>
      </c>
      <c r="M1496" t="b">
        <v>0</v>
      </c>
      <c r="N1496" s="6" t="s">
        <v>8275</v>
      </c>
      <c r="O1496" s="5">
        <f t="shared" si="92"/>
        <v>8.9</v>
      </c>
      <c r="P1496">
        <f t="shared" si="93"/>
        <v>40.454545454545453</v>
      </c>
      <c r="Q1496" s="6" t="s">
        <v>8322</v>
      </c>
      <c r="R1496" s="6" t="s">
        <v>8324</v>
      </c>
      <c r="S1496">
        <f t="shared" si="94"/>
        <v>2015</v>
      </c>
      <c r="T1496">
        <f t="shared" si="95"/>
        <v>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9">
        <v>40782.581377314811</v>
      </c>
      <c r="J1497" s="9">
        <v>40752.581377314811</v>
      </c>
      <c r="K1497" t="b">
        <v>0</v>
      </c>
      <c r="L1497">
        <v>0</v>
      </c>
      <c r="M1497" t="b">
        <v>0</v>
      </c>
      <c r="N1497" s="6" t="s">
        <v>8275</v>
      </c>
      <c r="O1497" s="5">
        <f t="shared" si="92"/>
        <v>0</v>
      </c>
      <c r="P1497" t="e">
        <f t="shared" si="93"/>
        <v>#DIV/0!</v>
      </c>
      <c r="Q1497" s="6" t="s">
        <v>8322</v>
      </c>
      <c r="R1497" s="6" t="s">
        <v>8324</v>
      </c>
      <c r="S1497">
        <f t="shared" si="94"/>
        <v>2011</v>
      </c>
      <c r="T1497">
        <f t="shared" si="95"/>
        <v>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9">
        <v>41898.266886574071</v>
      </c>
      <c r="J1498" s="9">
        <v>41838.266886574071</v>
      </c>
      <c r="K1498" t="b">
        <v>0</v>
      </c>
      <c r="L1498">
        <v>0</v>
      </c>
      <c r="M1498" t="b">
        <v>0</v>
      </c>
      <c r="N1498" s="6" t="s">
        <v>8275</v>
      </c>
      <c r="O1498" s="5">
        <f t="shared" si="92"/>
        <v>0</v>
      </c>
      <c r="P1498" t="e">
        <f t="shared" si="93"/>
        <v>#DIV/0!</v>
      </c>
      <c r="Q1498" s="6" t="s">
        <v>8322</v>
      </c>
      <c r="R1498" s="6" t="s">
        <v>8324</v>
      </c>
      <c r="S1498">
        <f t="shared" si="94"/>
        <v>2014</v>
      </c>
      <c r="T1498">
        <f t="shared" si="95"/>
        <v>7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9">
        <v>41486.613194444442</v>
      </c>
      <c r="J1499" s="9">
        <v>41444.434282407405</v>
      </c>
      <c r="K1499" t="b">
        <v>0</v>
      </c>
      <c r="L1499">
        <v>1</v>
      </c>
      <c r="M1499" t="b">
        <v>0</v>
      </c>
      <c r="N1499" s="6" t="s">
        <v>8275</v>
      </c>
      <c r="O1499" s="5">
        <f t="shared" si="92"/>
        <v>6.6666666666666671E-3</v>
      </c>
      <c r="P1499">
        <f t="shared" si="93"/>
        <v>1</v>
      </c>
      <c r="Q1499" s="6" t="s">
        <v>8322</v>
      </c>
      <c r="R1499" s="6" t="s">
        <v>8324</v>
      </c>
      <c r="S1499">
        <f t="shared" si="94"/>
        <v>2013</v>
      </c>
      <c r="T1499">
        <f t="shared" si="95"/>
        <v>6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9">
        <v>41885.775208333333</v>
      </c>
      <c r="J1500" s="9">
        <v>41840.775208333333</v>
      </c>
      <c r="K1500" t="b">
        <v>0</v>
      </c>
      <c r="L1500">
        <v>3</v>
      </c>
      <c r="M1500" t="b">
        <v>0</v>
      </c>
      <c r="N1500" s="6" t="s">
        <v>8275</v>
      </c>
      <c r="O1500" s="5">
        <f t="shared" si="92"/>
        <v>1.9</v>
      </c>
      <c r="P1500">
        <f t="shared" si="93"/>
        <v>19</v>
      </c>
      <c r="Q1500" s="6" t="s">
        <v>8322</v>
      </c>
      <c r="R1500" s="6" t="s">
        <v>8324</v>
      </c>
      <c r="S1500">
        <f t="shared" si="94"/>
        <v>2014</v>
      </c>
      <c r="T1500">
        <f t="shared" si="95"/>
        <v>7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9">
        <v>42586.798993055556</v>
      </c>
      <c r="J1501" s="9">
        <v>42526.798993055556</v>
      </c>
      <c r="K1501" t="b">
        <v>0</v>
      </c>
      <c r="L1501">
        <v>1</v>
      </c>
      <c r="M1501" t="b">
        <v>0</v>
      </c>
      <c r="N1501" s="6" t="s">
        <v>8275</v>
      </c>
      <c r="O1501" s="5">
        <f t="shared" si="92"/>
        <v>0.25</v>
      </c>
      <c r="P1501">
        <f t="shared" si="93"/>
        <v>5</v>
      </c>
      <c r="Q1501" s="6" t="s">
        <v>8322</v>
      </c>
      <c r="R1501" s="6" t="s">
        <v>8324</v>
      </c>
      <c r="S1501">
        <f t="shared" si="94"/>
        <v>2016</v>
      </c>
      <c r="T1501">
        <f t="shared" si="95"/>
        <v>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9">
        <v>41395.69626157407</v>
      </c>
      <c r="J1502" s="9">
        <v>41365.69626157407</v>
      </c>
      <c r="K1502" t="b">
        <v>0</v>
      </c>
      <c r="L1502">
        <v>15</v>
      </c>
      <c r="M1502" t="b">
        <v>0</v>
      </c>
      <c r="N1502" s="6" t="s">
        <v>8275</v>
      </c>
      <c r="O1502" s="5">
        <f t="shared" si="92"/>
        <v>25.035714285714285</v>
      </c>
      <c r="P1502">
        <f t="shared" si="93"/>
        <v>46.733333333333334</v>
      </c>
      <c r="Q1502" s="6" t="s">
        <v>8322</v>
      </c>
      <c r="R1502" s="6" t="s">
        <v>8324</v>
      </c>
      <c r="S1502">
        <f t="shared" si="94"/>
        <v>2013</v>
      </c>
      <c r="T1502">
        <f t="shared" si="95"/>
        <v>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9">
        <v>42193.3752662037</v>
      </c>
      <c r="J1503" s="9">
        <v>42163.3752662037</v>
      </c>
      <c r="K1503" t="b">
        <v>1</v>
      </c>
      <c r="L1503">
        <v>885</v>
      </c>
      <c r="M1503" t="b">
        <v>1</v>
      </c>
      <c r="N1503" s="6" t="s">
        <v>8285</v>
      </c>
      <c r="O1503" s="5">
        <f t="shared" si="92"/>
        <v>166.33076923076925</v>
      </c>
      <c r="P1503">
        <f t="shared" si="93"/>
        <v>97.731073446327684</v>
      </c>
      <c r="Q1503" s="6" t="s">
        <v>8338</v>
      </c>
      <c r="R1503" s="6" t="s">
        <v>8339</v>
      </c>
      <c r="S1503">
        <f t="shared" si="94"/>
        <v>2015</v>
      </c>
      <c r="T1503">
        <f t="shared" si="95"/>
        <v>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9">
        <v>42454.708333333336</v>
      </c>
      <c r="J1504" s="9">
        <v>42426.33425925926</v>
      </c>
      <c r="K1504" t="b">
        <v>1</v>
      </c>
      <c r="L1504">
        <v>329</v>
      </c>
      <c r="M1504" t="b">
        <v>1</v>
      </c>
      <c r="N1504" s="6" t="s">
        <v>8285</v>
      </c>
      <c r="O1504" s="5">
        <f t="shared" si="92"/>
        <v>101.44545454545455</v>
      </c>
      <c r="P1504">
        <f t="shared" si="93"/>
        <v>67.835866261398181</v>
      </c>
      <c r="Q1504" s="6" t="s">
        <v>8338</v>
      </c>
      <c r="R1504" s="6" t="s">
        <v>8339</v>
      </c>
      <c r="S1504">
        <f t="shared" si="94"/>
        <v>2016</v>
      </c>
      <c r="T1504">
        <f t="shared" si="95"/>
        <v>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9">
        <v>42666.13890046296</v>
      </c>
      <c r="J1505" s="9">
        <v>42606.13890046296</v>
      </c>
      <c r="K1505" t="b">
        <v>1</v>
      </c>
      <c r="L1505">
        <v>71</v>
      </c>
      <c r="M1505" t="b">
        <v>1</v>
      </c>
      <c r="N1505" s="6" t="s">
        <v>8285</v>
      </c>
      <c r="O1505" s="5">
        <f t="shared" si="92"/>
        <v>107.89146666666667</v>
      </c>
      <c r="P1505">
        <f t="shared" si="93"/>
        <v>56.98492957746479</v>
      </c>
      <c r="Q1505" s="6" t="s">
        <v>8338</v>
      </c>
      <c r="R1505" s="6" t="s">
        <v>8339</v>
      </c>
      <c r="S1505">
        <f t="shared" si="94"/>
        <v>2016</v>
      </c>
      <c r="T1505">
        <f t="shared" si="95"/>
        <v>8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9">
        <v>41800.147916666661</v>
      </c>
      <c r="J1506" s="9">
        <v>41772.44935185185</v>
      </c>
      <c r="K1506" t="b">
        <v>1</v>
      </c>
      <c r="L1506">
        <v>269</v>
      </c>
      <c r="M1506" t="b">
        <v>1</v>
      </c>
      <c r="N1506" s="6" t="s">
        <v>8285</v>
      </c>
      <c r="O1506" s="5">
        <f t="shared" si="92"/>
        <v>277.93846153846158</v>
      </c>
      <c r="P1506">
        <f t="shared" si="93"/>
        <v>67.159851301115239</v>
      </c>
      <c r="Q1506" s="6" t="s">
        <v>8338</v>
      </c>
      <c r="R1506" s="6" t="s">
        <v>8339</v>
      </c>
      <c r="S1506">
        <f t="shared" si="94"/>
        <v>2014</v>
      </c>
      <c r="T1506">
        <f t="shared" si="95"/>
        <v>5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9">
        <v>42451.625694444439</v>
      </c>
      <c r="J1507" s="9">
        <v>42414.234988425924</v>
      </c>
      <c r="K1507" t="b">
        <v>1</v>
      </c>
      <c r="L1507">
        <v>345</v>
      </c>
      <c r="M1507" t="b">
        <v>1</v>
      </c>
      <c r="N1507" s="6" t="s">
        <v>8285</v>
      </c>
      <c r="O1507" s="5">
        <f t="shared" si="92"/>
        <v>103.58125</v>
      </c>
      <c r="P1507">
        <f t="shared" si="93"/>
        <v>48.037681159420288</v>
      </c>
      <c r="Q1507" s="6" t="s">
        <v>8338</v>
      </c>
      <c r="R1507" s="6" t="s">
        <v>8339</v>
      </c>
      <c r="S1507">
        <f t="shared" si="94"/>
        <v>2016</v>
      </c>
      <c r="T1507">
        <f t="shared" si="95"/>
        <v>2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9">
        <v>41844.577592592592</v>
      </c>
      <c r="J1508" s="9">
        <v>41814.577592592592</v>
      </c>
      <c r="K1508" t="b">
        <v>1</v>
      </c>
      <c r="L1508">
        <v>43</v>
      </c>
      <c r="M1508" t="b">
        <v>1</v>
      </c>
      <c r="N1508" s="6" t="s">
        <v>8285</v>
      </c>
      <c r="O1508" s="5">
        <f t="shared" si="92"/>
        <v>111.4</v>
      </c>
      <c r="P1508">
        <f t="shared" si="93"/>
        <v>38.860465116279073</v>
      </c>
      <c r="Q1508" s="6" t="s">
        <v>8338</v>
      </c>
      <c r="R1508" s="6" t="s">
        <v>8339</v>
      </c>
      <c r="S1508">
        <f t="shared" si="94"/>
        <v>2014</v>
      </c>
      <c r="T1508">
        <f t="shared" si="95"/>
        <v>6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9">
        <v>40313.131944444445</v>
      </c>
      <c r="J1509" s="9">
        <v>40254.242002314815</v>
      </c>
      <c r="K1509" t="b">
        <v>1</v>
      </c>
      <c r="L1509">
        <v>33</v>
      </c>
      <c r="M1509" t="b">
        <v>1</v>
      </c>
      <c r="N1509" s="6" t="s">
        <v>8285</v>
      </c>
      <c r="O1509" s="5">
        <f t="shared" si="92"/>
        <v>215</v>
      </c>
      <c r="P1509">
        <f t="shared" si="93"/>
        <v>78.181818181818187</v>
      </c>
      <c r="Q1509" s="6" t="s">
        <v>8338</v>
      </c>
      <c r="R1509" s="6" t="s">
        <v>8339</v>
      </c>
      <c r="S1509">
        <f t="shared" si="94"/>
        <v>2010</v>
      </c>
      <c r="T1509">
        <f t="shared" si="95"/>
        <v>3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9">
        <v>41817.406030092592</v>
      </c>
      <c r="J1510" s="9">
        <v>41786.406030092592</v>
      </c>
      <c r="K1510" t="b">
        <v>1</v>
      </c>
      <c r="L1510">
        <v>211</v>
      </c>
      <c r="M1510" t="b">
        <v>1</v>
      </c>
      <c r="N1510" s="6" t="s">
        <v>8285</v>
      </c>
      <c r="O1510" s="5">
        <f t="shared" si="92"/>
        <v>110.76216216216217</v>
      </c>
      <c r="P1510">
        <f t="shared" si="93"/>
        <v>97.113744075829388</v>
      </c>
      <c r="Q1510" s="6" t="s">
        <v>8338</v>
      </c>
      <c r="R1510" s="6" t="s">
        <v>8339</v>
      </c>
      <c r="S1510">
        <f t="shared" si="94"/>
        <v>2014</v>
      </c>
      <c r="T1510">
        <f t="shared" si="95"/>
        <v>5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9">
        <v>42780.749305555553</v>
      </c>
      <c r="J1511" s="9">
        <v>42751.325057870366</v>
      </c>
      <c r="K1511" t="b">
        <v>1</v>
      </c>
      <c r="L1511">
        <v>196</v>
      </c>
      <c r="M1511" t="b">
        <v>1</v>
      </c>
      <c r="N1511" s="6" t="s">
        <v>8285</v>
      </c>
      <c r="O1511" s="5">
        <f t="shared" si="92"/>
        <v>123.64125714285714</v>
      </c>
      <c r="P1511">
        <f t="shared" si="93"/>
        <v>110.39397959183674</v>
      </c>
      <c r="Q1511" s="6" t="s">
        <v>8338</v>
      </c>
      <c r="R1511" s="6" t="s">
        <v>8339</v>
      </c>
      <c r="S1511">
        <f t="shared" si="94"/>
        <v>2017</v>
      </c>
      <c r="T1511">
        <f t="shared" si="95"/>
        <v>1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9">
        <v>41839.176828703698</v>
      </c>
      <c r="J1512" s="9">
        <v>41809.176828703698</v>
      </c>
      <c r="K1512" t="b">
        <v>1</v>
      </c>
      <c r="L1512">
        <v>405</v>
      </c>
      <c r="M1512" t="b">
        <v>1</v>
      </c>
      <c r="N1512" s="6" t="s">
        <v>8285</v>
      </c>
      <c r="O1512" s="5">
        <f t="shared" si="92"/>
        <v>101.03500000000001</v>
      </c>
      <c r="P1512">
        <f t="shared" si="93"/>
        <v>39.91506172839506</v>
      </c>
      <c r="Q1512" s="6" t="s">
        <v>8338</v>
      </c>
      <c r="R1512" s="6" t="s">
        <v>8339</v>
      </c>
      <c r="S1512">
        <f t="shared" si="94"/>
        <v>2014</v>
      </c>
      <c r="T1512">
        <f t="shared" si="95"/>
        <v>6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9">
        <v>42326.416712962957</v>
      </c>
      <c r="J1513" s="9">
        <v>42296.375046296293</v>
      </c>
      <c r="K1513" t="b">
        <v>1</v>
      </c>
      <c r="L1513">
        <v>206</v>
      </c>
      <c r="M1513" t="b">
        <v>1</v>
      </c>
      <c r="N1513" s="6" t="s">
        <v>8285</v>
      </c>
      <c r="O1513" s="5">
        <f t="shared" si="92"/>
        <v>111.79285714285714</v>
      </c>
      <c r="P1513">
        <f t="shared" si="93"/>
        <v>75.975728155339809</v>
      </c>
      <c r="Q1513" s="6" t="s">
        <v>8338</v>
      </c>
      <c r="R1513" s="6" t="s">
        <v>8339</v>
      </c>
      <c r="S1513">
        <f t="shared" si="94"/>
        <v>2015</v>
      </c>
      <c r="T1513">
        <f t="shared" si="95"/>
        <v>10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9">
        <v>42771.476145833331</v>
      </c>
      <c r="J1514" s="9">
        <v>42741.476145833331</v>
      </c>
      <c r="K1514" t="b">
        <v>1</v>
      </c>
      <c r="L1514">
        <v>335</v>
      </c>
      <c r="M1514" t="b">
        <v>1</v>
      </c>
      <c r="N1514" s="6" t="s">
        <v>8285</v>
      </c>
      <c r="O1514" s="5">
        <f t="shared" si="92"/>
        <v>558.7714285714286</v>
      </c>
      <c r="P1514">
        <f t="shared" si="93"/>
        <v>58.379104477611939</v>
      </c>
      <c r="Q1514" s="6" t="s">
        <v>8338</v>
      </c>
      <c r="R1514" s="6" t="s">
        <v>8339</v>
      </c>
      <c r="S1514">
        <f t="shared" si="94"/>
        <v>2017</v>
      </c>
      <c r="T1514">
        <f t="shared" si="95"/>
        <v>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9">
        <v>41836.42900462963</v>
      </c>
      <c r="J1515" s="9">
        <v>41806.42900462963</v>
      </c>
      <c r="K1515" t="b">
        <v>1</v>
      </c>
      <c r="L1515">
        <v>215</v>
      </c>
      <c r="M1515" t="b">
        <v>1</v>
      </c>
      <c r="N1515" s="6" t="s">
        <v>8285</v>
      </c>
      <c r="O1515" s="5">
        <f t="shared" si="92"/>
        <v>150.01875000000001</v>
      </c>
      <c r="P1515">
        <f t="shared" si="93"/>
        <v>55.82093023255814</v>
      </c>
      <c r="Q1515" s="6" t="s">
        <v>8338</v>
      </c>
      <c r="R1515" s="6" t="s">
        <v>8339</v>
      </c>
      <c r="S1515">
        <f t="shared" si="94"/>
        <v>2014</v>
      </c>
      <c r="T1515">
        <f t="shared" si="95"/>
        <v>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9">
        <v>42274.389351851853</v>
      </c>
      <c r="J1516" s="9">
        <v>42234.389351851853</v>
      </c>
      <c r="K1516" t="b">
        <v>1</v>
      </c>
      <c r="L1516">
        <v>176</v>
      </c>
      <c r="M1516" t="b">
        <v>1</v>
      </c>
      <c r="N1516" s="6" t="s">
        <v>8285</v>
      </c>
      <c r="O1516" s="5">
        <f t="shared" si="92"/>
        <v>106.476</v>
      </c>
      <c r="P1516">
        <f t="shared" si="93"/>
        <v>151.24431818181819</v>
      </c>
      <c r="Q1516" s="6" t="s">
        <v>8338</v>
      </c>
      <c r="R1516" s="6" t="s">
        <v>8339</v>
      </c>
      <c r="S1516">
        <f t="shared" si="94"/>
        <v>2015</v>
      </c>
      <c r="T1516">
        <f t="shared" si="95"/>
        <v>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9">
        <v>42445.003437499996</v>
      </c>
      <c r="J1517" s="9">
        <v>42415.04510416666</v>
      </c>
      <c r="K1517" t="b">
        <v>1</v>
      </c>
      <c r="L1517">
        <v>555</v>
      </c>
      <c r="M1517" t="b">
        <v>1</v>
      </c>
      <c r="N1517" s="6" t="s">
        <v>8285</v>
      </c>
      <c r="O1517" s="5">
        <f t="shared" si="92"/>
        <v>157.18899999999999</v>
      </c>
      <c r="P1517">
        <f t="shared" si="93"/>
        <v>849.67027027027029</v>
      </c>
      <c r="Q1517" s="6" t="s">
        <v>8338</v>
      </c>
      <c r="R1517" s="6" t="s">
        <v>8339</v>
      </c>
      <c r="S1517">
        <f t="shared" si="94"/>
        <v>2016</v>
      </c>
      <c r="T1517">
        <f t="shared" si="95"/>
        <v>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9">
        <v>42649.374999999993</v>
      </c>
      <c r="J1518" s="9">
        <v>42619.258009259262</v>
      </c>
      <c r="K1518" t="b">
        <v>1</v>
      </c>
      <c r="L1518">
        <v>116</v>
      </c>
      <c r="M1518" t="b">
        <v>1</v>
      </c>
      <c r="N1518" s="6" t="s">
        <v>8285</v>
      </c>
      <c r="O1518" s="5">
        <f t="shared" si="92"/>
        <v>108.65882352941176</v>
      </c>
      <c r="P1518">
        <f t="shared" si="93"/>
        <v>159.24137931034483</v>
      </c>
      <c r="Q1518" s="6" t="s">
        <v>8338</v>
      </c>
      <c r="R1518" s="6" t="s">
        <v>8339</v>
      </c>
      <c r="S1518">
        <f t="shared" si="94"/>
        <v>2016</v>
      </c>
      <c r="T1518">
        <f t="shared" si="95"/>
        <v>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9">
        <v>41979.041666666664</v>
      </c>
      <c r="J1519" s="9">
        <v>41948.358252314814</v>
      </c>
      <c r="K1519" t="b">
        <v>1</v>
      </c>
      <c r="L1519">
        <v>615</v>
      </c>
      <c r="M1519" t="b">
        <v>1</v>
      </c>
      <c r="N1519" s="6" t="s">
        <v>8285</v>
      </c>
      <c r="O1519" s="5">
        <f t="shared" si="92"/>
        <v>161.97999999999999</v>
      </c>
      <c r="P1519">
        <f t="shared" si="93"/>
        <v>39.507317073170732</v>
      </c>
      <c r="Q1519" s="6" t="s">
        <v>8338</v>
      </c>
      <c r="R1519" s="6" t="s">
        <v>8339</v>
      </c>
      <c r="S1519">
        <f t="shared" si="94"/>
        <v>2014</v>
      </c>
      <c r="T1519">
        <f t="shared" si="95"/>
        <v>11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9">
        <v>41790.611712962964</v>
      </c>
      <c r="J1520" s="9">
        <v>41760.611712962964</v>
      </c>
      <c r="K1520" t="b">
        <v>1</v>
      </c>
      <c r="L1520">
        <v>236</v>
      </c>
      <c r="M1520" t="b">
        <v>1</v>
      </c>
      <c r="N1520" s="6" t="s">
        <v>8285</v>
      </c>
      <c r="O1520" s="5">
        <f t="shared" si="92"/>
        <v>205.36666666666665</v>
      </c>
      <c r="P1520">
        <f t="shared" si="93"/>
        <v>130.52966101694915</v>
      </c>
      <c r="Q1520" s="6" t="s">
        <v>8338</v>
      </c>
      <c r="R1520" s="6" t="s">
        <v>8339</v>
      </c>
      <c r="S1520">
        <f t="shared" si="94"/>
        <v>2014</v>
      </c>
      <c r="T1520">
        <f t="shared" si="95"/>
        <v>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9">
        <v>41810.707638888889</v>
      </c>
      <c r="J1521" s="9">
        <v>41782.533368055556</v>
      </c>
      <c r="K1521" t="b">
        <v>1</v>
      </c>
      <c r="L1521">
        <v>145</v>
      </c>
      <c r="M1521" t="b">
        <v>1</v>
      </c>
      <c r="N1521" s="6" t="s">
        <v>8285</v>
      </c>
      <c r="O1521" s="5">
        <f t="shared" si="92"/>
        <v>103.36388888888889</v>
      </c>
      <c r="P1521">
        <f t="shared" si="93"/>
        <v>64.156896551724131</v>
      </c>
      <c r="Q1521" s="6" t="s">
        <v>8338</v>
      </c>
      <c r="R1521" s="6" t="s">
        <v>8339</v>
      </c>
      <c r="S1521">
        <f t="shared" si="94"/>
        <v>2014</v>
      </c>
      <c r="T1521">
        <f t="shared" si="95"/>
        <v>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9">
        <v>41991.958333333336</v>
      </c>
      <c r="J1522" s="9">
        <v>41955.649456018517</v>
      </c>
      <c r="K1522" t="b">
        <v>1</v>
      </c>
      <c r="L1522">
        <v>167</v>
      </c>
      <c r="M1522" t="b">
        <v>1</v>
      </c>
      <c r="N1522" s="6" t="s">
        <v>8285</v>
      </c>
      <c r="O1522" s="5">
        <f t="shared" si="92"/>
        <v>103.47222222222223</v>
      </c>
      <c r="P1522">
        <f t="shared" si="93"/>
        <v>111.52694610778443</v>
      </c>
      <c r="Q1522" s="6" t="s">
        <v>8338</v>
      </c>
      <c r="R1522" s="6" t="s">
        <v>8339</v>
      </c>
      <c r="S1522">
        <f t="shared" si="94"/>
        <v>2014</v>
      </c>
      <c r="T1522">
        <f t="shared" si="95"/>
        <v>11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9">
        <v>42527.959386574068</v>
      </c>
      <c r="J1523" s="9">
        <v>42492.959386574068</v>
      </c>
      <c r="K1523" t="b">
        <v>1</v>
      </c>
      <c r="L1523">
        <v>235</v>
      </c>
      <c r="M1523" t="b">
        <v>1</v>
      </c>
      <c r="N1523" s="6" t="s">
        <v>8285</v>
      </c>
      <c r="O1523" s="5">
        <f t="shared" si="92"/>
        <v>106.81333333333333</v>
      </c>
      <c r="P1523">
        <f t="shared" si="93"/>
        <v>170.44680851063831</v>
      </c>
      <c r="Q1523" s="6" t="s">
        <v>8338</v>
      </c>
      <c r="R1523" s="6" t="s">
        <v>8339</v>
      </c>
      <c r="S1523">
        <f t="shared" si="94"/>
        <v>2016</v>
      </c>
      <c r="T1523">
        <f t="shared" si="95"/>
        <v>5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9">
        <v>41929.621979166666</v>
      </c>
      <c r="J1524" s="9">
        <v>41899.621979166666</v>
      </c>
      <c r="K1524" t="b">
        <v>1</v>
      </c>
      <c r="L1524">
        <v>452</v>
      </c>
      <c r="M1524" t="b">
        <v>1</v>
      </c>
      <c r="N1524" s="6" t="s">
        <v>8285</v>
      </c>
      <c r="O1524" s="5">
        <f t="shared" si="92"/>
        <v>138.96574712643678</v>
      </c>
      <c r="P1524">
        <f t="shared" si="93"/>
        <v>133.7391592920354</v>
      </c>
      <c r="Q1524" s="6" t="s">
        <v>8338</v>
      </c>
      <c r="R1524" s="6" t="s">
        <v>8339</v>
      </c>
      <c r="S1524">
        <f t="shared" si="94"/>
        <v>2014</v>
      </c>
      <c r="T1524">
        <f t="shared" si="95"/>
        <v>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9">
        <v>41995.791666666664</v>
      </c>
      <c r="J1525" s="9">
        <v>41964.543009259258</v>
      </c>
      <c r="K1525" t="b">
        <v>1</v>
      </c>
      <c r="L1525">
        <v>241</v>
      </c>
      <c r="M1525" t="b">
        <v>1</v>
      </c>
      <c r="N1525" s="6" t="s">
        <v>8285</v>
      </c>
      <c r="O1525" s="5">
        <f t="shared" si="92"/>
        <v>124.84324324324325</v>
      </c>
      <c r="P1525">
        <f t="shared" si="93"/>
        <v>95.834024896265561</v>
      </c>
      <c r="Q1525" s="6" t="s">
        <v>8338</v>
      </c>
      <c r="R1525" s="6" t="s">
        <v>8339</v>
      </c>
      <c r="S1525">
        <f t="shared" si="94"/>
        <v>2014</v>
      </c>
      <c r="T1525">
        <f t="shared" si="95"/>
        <v>11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9">
        <v>42786.292708333327</v>
      </c>
      <c r="J1526" s="9">
        <v>42756.292708333327</v>
      </c>
      <c r="K1526" t="b">
        <v>1</v>
      </c>
      <c r="L1526">
        <v>28</v>
      </c>
      <c r="M1526" t="b">
        <v>1</v>
      </c>
      <c r="N1526" s="6" t="s">
        <v>8285</v>
      </c>
      <c r="O1526" s="5">
        <f t="shared" si="92"/>
        <v>206.99999999999997</v>
      </c>
      <c r="P1526">
        <f t="shared" si="93"/>
        <v>221.78571428571428</v>
      </c>
      <c r="Q1526" s="6" t="s">
        <v>8338</v>
      </c>
      <c r="R1526" s="6" t="s">
        <v>8339</v>
      </c>
      <c r="S1526">
        <f t="shared" si="94"/>
        <v>2017</v>
      </c>
      <c r="T1526">
        <f t="shared" si="95"/>
        <v>1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9">
        <v>42600.494652777772</v>
      </c>
      <c r="J1527" s="9">
        <v>42570.494652777772</v>
      </c>
      <c r="K1527" t="b">
        <v>1</v>
      </c>
      <c r="L1527">
        <v>140</v>
      </c>
      <c r="M1527" t="b">
        <v>1</v>
      </c>
      <c r="N1527" s="6" t="s">
        <v>8285</v>
      </c>
      <c r="O1527" s="5">
        <f t="shared" si="92"/>
        <v>174.00576923076923</v>
      </c>
      <c r="P1527">
        <f t="shared" si="93"/>
        <v>32.315357142857138</v>
      </c>
      <c r="Q1527" s="6" t="s">
        <v>8338</v>
      </c>
      <c r="R1527" s="6" t="s">
        <v>8339</v>
      </c>
      <c r="S1527">
        <f t="shared" si="94"/>
        <v>2016</v>
      </c>
      <c r="T1527">
        <f t="shared" si="95"/>
        <v>7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9">
        <v>42388.067673611113</v>
      </c>
      <c r="J1528" s="9">
        <v>42339.067673611113</v>
      </c>
      <c r="K1528" t="b">
        <v>1</v>
      </c>
      <c r="L1528">
        <v>280</v>
      </c>
      <c r="M1528" t="b">
        <v>1</v>
      </c>
      <c r="N1528" s="6" t="s">
        <v>8285</v>
      </c>
      <c r="O1528" s="5">
        <f t="shared" si="92"/>
        <v>120.32608695652173</v>
      </c>
      <c r="P1528">
        <f t="shared" si="93"/>
        <v>98.839285714285708</v>
      </c>
      <c r="Q1528" s="6" t="s">
        <v>8338</v>
      </c>
      <c r="R1528" s="6" t="s">
        <v>8339</v>
      </c>
      <c r="S1528">
        <f t="shared" si="94"/>
        <v>2015</v>
      </c>
      <c r="T1528">
        <f t="shared" si="95"/>
        <v>12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9">
        <v>42808.350532407399</v>
      </c>
      <c r="J1529" s="9">
        <v>42780.392199074071</v>
      </c>
      <c r="K1529" t="b">
        <v>1</v>
      </c>
      <c r="L1529">
        <v>70</v>
      </c>
      <c r="M1529" t="b">
        <v>1</v>
      </c>
      <c r="N1529" s="6" t="s">
        <v>8285</v>
      </c>
      <c r="O1529" s="5">
        <f t="shared" si="92"/>
        <v>110.44428571428573</v>
      </c>
      <c r="P1529">
        <f t="shared" si="93"/>
        <v>55.222142857142863</v>
      </c>
      <c r="Q1529" s="6" t="s">
        <v>8338</v>
      </c>
      <c r="R1529" s="6" t="s">
        <v>8339</v>
      </c>
      <c r="S1529">
        <f t="shared" si="94"/>
        <v>2017</v>
      </c>
      <c r="T1529">
        <f t="shared" si="95"/>
        <v>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9">
        <v>42766.791666666664</v>
      </c>
      <c r="J1530" s="9">
        <v>42736.524560185186</v>
      </c>
      <c r="K1530" t="b">
        <v>1</v>
      </c>
      <c r="L1530">
        <v>160</v>
      </c>
      <c r="M1530" t="b">
        <v>1</v>
      </c>
      <c r="N1530" s="6" t="s">
        <v>8285</v>
      </c>
      <c r="O1530" s="5">
        <f t="shared" si="92"/>
        <v>281.56666666666666</v>
      </c>
      <c r="P1530">
        <f t="shared" si="93"/>
        <v>52.793750000000003</v>
      </c>
      <c r="Q1530" s="6" t="s">
        <v>8338</v>
      </c>
      <c r="R1530" s="6" t="s">
        <v>8339</v>
      </c>
      <c r="S1530">
        <f t="shared" si="94"/>
        <v>2017</v>
      </c>
      <c r="T1530">
        <f t="shared" si="95"/>
        <v>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9">
        <v>42082.378703703704</v>
      </c>
      <c r="J1531" s="9">
        <v>42052.420370370368</v>
      </c>
      <c r="K1531" t="b">
        <v>1</v>
      </c>
      <c r="L1531">
        <v>141</v>
      </c>
      <c r="M1531" t="b">
        <v>1</v>
      </c>
      <c r="N1531" s="6" t="s">
        <v>8285</v>
      </c>
      <c r="O1531" s="5">
        <f t="shared" si="92"/>
        <v>100.67894736842105</v>
      </c>
      <c r="P1531">
        <f t="shared" si="93"/>
        <v>135.66666666666666</v>
      </c>
      <c r="Q1531" s="6" t="s">
        <v>8338</v>
      </c>
      <c r="R1531" s="6" t="s">
        <v>8339</v>
      </c>
      <c r="S1531">
        <f t="shared" si="94"/>
        <v>2015</v>
      </c>
      <c r="T1531">
        <f t="shared" si="95"/>
        <v>2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9">
        <v>42300.558969907412</v>
      </c>
      <c r="J1532" s="9">
        <v>42275.558969907412</v>
      </c>
      <c r="K1532" t="b">
        <v>1</v>
      </c>
      <c r="L1532">
        <v>874</v>
      </c>
      <c r="M1532" t="b">
        <v>1</v>
      </c>
      <c r="N1532" s="6" t="s">
        <v>8285</v>
      </c>
      <c r="O1532" s="5">
        <f t="shared" si="92"/>
        <v>134.82571428571427</v>
      </c>
      <c r="P1532">
        <f t="shared" si="93"/>
        <v>53.991990846681922</v>
      </c>
      <c r="Q1532" s="6" t="s">
        <v>8338</v>
      </c>
      <c r="R1532" s="6" t="s">
        <v>8339</v>
      </c>
      <c r="S1532">
        <f t="shared" si="94"/>
        <v>2015</v>
      </c>
      <c r="T1532">
        <f t="shared" si="95"/>
        <v>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9">
        <v>41973.916666666664</v>
      </c>
      <c r="J1533" s="9">
        <v>41941.594050925924</v>
      </c>
      <c r="K1533" t="b">
        <v>1</v>
      </c>
      <c r="L1533">
        <v>73</v>
      </c>
      <c r="M1533" t="b">
        <v>1</v>
      </c>
      <c r="N1533" s="6" t="s">
        <v>8285</v>
      </c>
      <c r="O1533" s="5">
        <f t="shared" si="92"/>
        <v>175.95744680851064</v>
      </c>
      <c r="P1533">
        <f t="shared" si="93"/>
        <v>56.643835616438359</v>
      </c>
      <c r="Q1533" s="6" t="s">
        <v>8338</v>
      </c>
      <c r="R1533" s="6" t="s">
        <v>8339</v>
      </c>
      <c r="S1533">
        <f t="shared" si="94"/>
        <v>2014</v>
      </c>
      <c r="T1533">
        <f t="shared" si="95"/>
        <v>10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9">
        <v>42415.416666666664</v>
      </c>
      <c r="J1534" s="9">
        <v>42391.266956018517</v>
      </c>
      <c r="K1534" t="b">
        <v>1</v>
      </c>
      <c r="L1534">
        <v>294</v>
      </c>
      <c r="M1534" t="b">
        <v>1</v>
      </c>
      <c r="N1534" s="6" t="s">
        <v>8285</v>
      </c>
      <c r="O1534" s="5">
        <f t="shared" si="92"/>
        <v>484.02000000000004</v>
      </c>
      <c r="P1534">
        <f t="shared" si="93"/>
        <v>82.316326530612244</v>
      </c>
      <c r="Q1534" s="6" t="s">
        <v>8338</v>
      </c>
      <c r="R1534" s="6" t="s">
        <v>8339</v>
      </c>
      <c r="S1534">
        <f t="shared" si="94"/>
        <v>2016</v>
      </c>
      <c r="T1534">
        <f t="shared" si="95"/>
        <v>1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9">
        <v>42491.957638888889</v>
      </c>
      <c r="J1535" s="9">
        <v>42442.793715277774</v>
      </c>
      <c r="K1535" t="b">
        <v>1</v>
      </c>
      <c r="L1535">
        <v>740</v>
      </c>
      <c r="M1535" t="b">
        <v>1</v>
      </c>
      <c r="N1535" s="6" t="s">
        <v>8285</v>
      </c>
      <c r="O1535" s="5">
        <f t="shared" si="92"/>
        <v>145.14000000000001</v>
      </c>
      <c r="P1535">
        <f t="shared" si="93"/>
        <v>88.26081081081081</v>
      </c>
      <c r="Q1535" s="6" t="s">
        <v>8338</v>
      </c>
      <c r="R1535" s="6" t="s">
        <v>8339</v>
      </c>
      <c r="S1535">
        <f t="shared" si="94"/>
        <v>2016</v>
      </c>
      <c r="T1535">
        <f t="shared" si="95"/>
        <v>3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9">
        <v>42251.465995370374</v>
      </c>
      <c r="J1536" s="9">
        <v>42221.465995370374</v>
      </c>
      <c r="K1536" t="b">
        <v>1</v>
      </c>
      <c r="L1536">
        <v>369</v>
      </c>
      <c r="M1536" t="b">
        <v>1</v>
      </c>
      <c r="N1536" s="6" t="s">
        <v>8285</v>
      </c>
      <c r="O1536" s="5">
        <f t="shared" si="92"/>
        <v>417.73333333333335</v>
      </c>
      <c r="P1536">
        <f t="shared" si="93"/>
        <v>84.905149051490511</v>
      </c>
      <c r="Q1536" s="6" t="s">
        <v>8338</v>
      </c>
      <c r="R1536" s="6" t="s">
        <v>8339</v>
      </c>
      <c r="S1536">
        <f t="shared" si="94"/>
        <v>2015</v>
      </c>
      <c r="T1536">
        <f t="shared" si="95"/>
        <v>8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9">
        <v>42513.708333333336</v>
      </c>
      <c r="J1537" s="9">
        <v>42484.620729166665</v>
      </c>
      <c r="K1537" t="b">
        <v>1</v>
      </c>
      <c r="L1537">
        <v>110</v>
      </c>
      <c r="M1537" t="b">
        <v>1</v>
      </c>
      <c r="N1537" s="6" t="s">
        <v>8285</v>
      </c>
      <c r="O1537" s="5">
        <f t="shared" si="92"/>
        <v>132.42499999999998</v>
      </c>
      <c r="P1537">
        <f t="shared" si="93"/>
        <v>48.154545454545456</v>
      </c>
      <c r="Q1537" s="6" t="s">
        <v>8338</v>
      </c>
      <c r="R1537" s="6" t="s">
        <v>8339</v>
      </c>
      <c r="S1537">
        <f t="shared" si="94"/>
        <v>2016</v>
      </c>
      <c r="T1537">
        <f t="shared" si="95"/>
        <v>4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9">
        <v>42243.593865740739</v>
      </c>
      <c r="J1538" s="9">
        <v>42213.593865740739</v>
      </c>
      <c r="K1538" t="b">
        <v>1</v>
      </c>
      <c r="L1538">
        <v>455</v>
      </c>
      <c r="M1538" t="b">
        <v>1</v>
      </c>
      <c r="N1538" s="6" t="s">
        <v>8285</v>
      </c>
      <c r="O1538" s="5">
        <f t="shared" ref="O1538:O1601" si="96">E1538/D1538*100</f>
        <v>250.30841666666666</v>
      </c>
      <c r="P1538">
        <f t="shared" ref="P1538:P1601" si="97">E1538/L1538</f>
        <v>66.015406593406595</v>
      </c>
      <c r="Q1538" s="6" t="s">
        <v>8338</v>
      </c>
      <c r="R1538" s="6" t="s">
        <v>8339</v>
      </c>
      <c r="S1538">
        <f t="shared" si="94"/>
        <v>2015</v>
      </c>
      <c r="T1538">
        <f t="shared" si="95"/>
        <v>7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9">
        <v>42588.541666666664</v>
      </c>
      <c r="J1539" s="9">
        <v>42552.106793981475</v>
      </c>
      <c r="K1539" t="b">
        <v>1</v>
      </c>
      <c r="L1539">
        <v>224</v>
      </c>
      <c r="M1539" t="b">
        <v>1</v>
      </c>
      <c r="N1539" s="6" t="s">
        <v>8285</v>
      </c>
      <c r="O1539" s="5">
        <f t="shared" si="96"/>
        <v>179.9</v>
      </c>
      <c r="P1539">
        <f t="shared" si="97"/>
        <v>96.375</v>
      </c>
      <c r="Q1539" s="6" t="s">
        <v>8338</v>
      </c>
      <c r="R1539" s="6" t="s">
        <v>8339</v>
      </c>
      <c r="S1539">
        <f t="shared" ref="S1539:S1602" si="98">YEAR(J1539)</f>
        <v>2016</v>
      </c>
      <c r="T1539">
        <f t="shared" ref="T1539:T1602" si="99">MONTH(J1539)</f>
        <v>7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9">
        <v>42026.57372685185</v>
      </c>
      <c r="J1540" s="9">
        <v>41981.57372685185</v>
      </c>
      <c r="K1540" t="b">
        <v>1</v>
      </c>
      <c r="L1540">
        <v>46</v>
      </c>
      <c r="M1540" t="b">
        <v>1</v>
      </c>
      <c r="N1540" s="6" t="s">
        <v>8285</v>
      </c>
      <c r="O1540" s="5">
        <f t="shared" si="96"/>
        <v>102.62857142857142</v>
      </c>
      <c r="P1540">
        <f t="shared" si="97"/>
        <v>156.17391304347825</v>
      </c>
      <c r="Q1540" s="6" t="s">
        <v>8338</v>
      </c>
      <c r="R1540" s="6" t="s">
        <v>8339</v>
      </c>
      <c r="S1540">
        <f t="shared" si="98"/>
        <v>2014</v>
      </c>
      <c r="T1540">
        <f t="shared" si="99"/>
        <v>12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9">
        <v>42738.710868055547</v>
      </c>
      <c r="J1541" s="9">
        <v>42705.710868055547</v>
      </c>
      <c r="K1541" t="b">
        <v>0</v>
      </c>
      <c r="L1541">
        <v>284</v>
      </c>
      <c r="M1541" t="b">
        <v>1</v>
      </c>
      <c r="N1541" s="6" t="s">
        <v>8285</v>
      </c>
      <c r="O1541" s="5">
        <f t="shared" si="96"/>
        <v>135.98609999999999</v>
      </c>
      <c r="P1541">
        <f t="shared" si="97"/>
        <v>95.764859154929582</v>
      </c>
      <c r="Q1541" s="6" t="s">
        <v>8338</v>
      </c>
      <c r="R1541" s="6" t="s">
        <v>8339</v>
      </c>
      <c r="S1541">
        <f t="shared" si="98"/>
        <v>2016</v>
      </c>
      <c r="T1541">
        <f t="shared" si="99"/>
        <v>12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9">
        <v>41968.843749999993</v>
      </c>
      <c r="J1542" s="9">
        <v>41938.798796296294</v>
      </c>
      <c r="K1542" t="b">
        <v>1</v>
      </c>
      <c r="L1542">
        <v>98</v>
      </c>
      <c r="M1542" t="b">
        <v>1</v>
      </c>
      <c r="N1542" s="6" t="s">
        <v>8285</v>
      </c>
      <c r="O1542" s="5">
        <f t="shared" si="96"/>
        <v>117.86666666666667</v>
      </c>
      <c r="P1542">
        <f t="shared" si="97"/>
        <v>180.40816326530611</v>
      </c>
      <c r="Q1542" s="6" t="s">
        <v>8338</v>
      </c>
      <c r="R1542" s="6" t="s">
        <v>8339</v>
      </c>
      <c r="S1542">
        <f t="shared" si="98"/>
        <v>2014</v>
      </c>
      <c r="T1542">
        <f t="shared" si="99"/>
        <v>10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9">
        <v>42004.503912037035</v>
      </c>
      <c r="J1543" s="9">
        <v>41974.503912037035</v>
      </c>
      <c r="K1543" t="b">
        <v>0</v>
      </c>
      <c r="L1543">
        <v>2</v>
      </c>
      <c r="M1543" t="b">
        <v>0</v>
      </c>
      <c r="N1543" s="6" t="s">
        <v>8289</v>
      </c>
      <c r="O1543" s="5">
        <f t="shared" si="96"/>
        <v>3.3333333333333333E-2</v>
      </c>
      <c r="P1543">
        <f t="shared" si="97"/>
        <v>3</v>
      </c>
      <c r="Q1543" s="6" t="s">
        <v>8338</v>
      </c>
      <c r="R1543" s="6" t="s">
        <v>8343</v>
      </c>
      <c r="S1543">
        <f t="shared" si="98"/>
        <v>2014</v>
      </c>
      <c r="T1543">
        <f t="shared" si="99"/>
        <v>12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9">
        <v>42185.788194444445</v>
      </c>
      <c r="J1544" s="9">
        <v>42170.788194444445</v>
      </c>
      <c r="K1544" t="b">
        <v>0</v>
      </c>
      <c r="L1544">
        <v>1</v>
      </c>
      <c r="M1544" t="b">
        <v>0</v>
      </c>
      <c r="N1544" s="6" t="s">
        <v>8289</v>
      </c>
      <c r="O1544" s="5">
        <f t="shared" si="96"/>
        <v>4</v>
      </c>
      <c r="P1544">
        <f t="shared" si="97"/>
        <v>20</v>
      </c>
      <c r="Q1544" s="6" t="s">
        <v>8338</v>
      </c>
      <c r="R1544" s="6" t="s">
        <v>8343</v>
      </c>
      <c r="S1544">
        <f t="shared" si="98"/>
        <v>2015</v>
      </c>
      <c r="T1544">
        <f t="shared" si="99"/>
        <v>6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9">
        <v>41965.342986111107</v>
      </c>
      <c r="J1545" s="9">
        <v>41935.301319444443</v>
      </c>
      <c r="K1545" t="b">
        <v>0</v>
      </c>
      <c r="L1545">
        <v>1</v>
      </c>
      <c r="M1545" t="b">
        <v>0</v>
      </c>
      <c r="N1545" s="6" t="s">
        <v>8289</v>
      </c>
      <c r="O1545" s="5">
        <f t="shared" si="96"/>
        <v>0.44444444444444442</v>
      </c>
      <c r="P1545">
        <f t="shared" si="97"/>
        <v>10</v>
      </c>
      <c r="Q1545" s="6" t="s">
        <v>8338</v>
      </c>
      <c r="R1545" s="6" t="s">
        <v>8343</v>
      </c>
      <c r="S1545">
        <f t="shared" si="98"/>
        <v>2014</v>
      </c>
      <c r="T1545">
        <f t="shared" si="99"/>
        <v>10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9">
        <v>42094.804166666661</v>
      </c>
      <c r="J1546" s="9">
        <v>42052.842870370368</v>
      </c>
      <c r="K1546" t="b">
        <v>0</v>
      </c>
      <c r="L1546">
        <v>0</v>
      </c>
      <c r="M1546" t="b">
        <v>0</v>
      </c>
      <c r="N1546" s="6" t="s">
        <v>8289</v>
      </c>
      <c r="O1546" s="5">
        <f t="shared" si="96"/>
        <v>0</v>
      </c>
      <c r="P1546" t="e">
        <f t="shared" si="97"/>
        <v>#DIV/0!</v>
      </c>
      <c r="Q1546" s="6" t="s">
        <v>8338</v>
      </c>
      <c r="R1546" s="6" t="s">
        <v>8343</v>
      </c>
      <c r="S1546">
        <f t="shared" si="98"/>
        <v>2015</v>
      </c>
      <c r="T1546">
        <f t="shared" si="99"/>
        <v>2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9">
        <v>42065.677777777775</v>
      </c>
      <c r="J1547" s="9">
        <v>42031.676319444443</v>
      </c>
      <c r="K1547" t="b">
        <v>0</v>
      </c>
      <c r="L1547">
        <v>1</v>
      </c>
      <c r="M1547" t="b">
        <v>0</v>
      </c>
      <c r="N1547" s="6" t="s">
        <v>8289</v>
      </c>
      <c r="O1547" s="5">
        <f t="shared" si="96"/>
        <v>3.3333333333333333E-2</v>
      </c>
      <c r="P1547">
        <f t="shared" si="97"/>
        <v>1</v>
      </c>
      <c r="Q1547" s="6" t="s">
        <v>8338</v>
      </c>
      <c r="R1547" s="6" t="s">
        <v>8343</v>
      </c>
      <c r="S1547">
        <f t="shared" si="98"/>
        <v>2015</v>
      </c>
      <c r="T1547">
        <f t="shared" si="99"/>
        <v>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9">
        <v>41899.004618055551</v>
      </c>
      <c r="J1548" s="9">
        <v>41839.004618055551</v>
      </c>
      <c r="K1548" t="b">
        <v>0</v>
      </c>
      <c r="L1548">
        <v>11</v>
      </c>
      <c r="M1548" t="b">
        <v>0</v>
      </c>
      <c r="N1548" s="6" t="s">
        <v>8289</v>
      </c>
      <c r="O1548" s="5">
        <f t="shared" si="96"/>
        <v>28.9</v>
      </c>
      <c r="P1548">
        <f t="shared" si="97"/>
        <v>26.272727272727273</v>
      </c>
      <c r="Q1548" s="6" t="s">
        <v>8338</v>
      </c>
      <c r="R1548" s="6" t="s">
        <v>8343</v>
      </c>
      <c r="S1548">
        <f t="shared" si="98"/>
        <v>2014</v>
      </c>
      <c r="T1548">
        <f t="shared" si="99"/>
        <v>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9">
        <v>42789.218541666669</v>
      </c>
      <c r="J1549" s="9">
        <v>42782.218541666669</v>
      </c>
      <c r="K1549" t="b">
        <v>0</v>
      </c>
      <c r="L1549">
        <v>0</v>
      </c>
      <c r="M1549" t="b">
        <v>0</v>
      </c>
      <c r="N1549" s="6" t="s">
        <v>8289</v>
      </c>
      <c r="O1549" s="5">
        <f t="shared" si="96"/>
        <v>0</v>
      </c>
      <c r="P1549" t="e">
        <f t="shared" si="97"/>
        <v>#DIV/0!</v>
      </c>
      <c r="Q1549" s="6" t="s">
        <v>8338</v>
      </c>
      <c r="R1549" s="6" t="s">
        <v>8343</v>
      </c>
      <c r="S1549">
        <f t="shared" si="98"/>
        <v>2017</v>
      </c>
      <c r="T1549">
        <f t="shared" si="99"/>
        <v>2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9">
        <v>42316.715509259251</v>
      </c>
      <c r="J1550" s="9">
        <v>42286.673842592594</v>
      </c>
      <c r="K1550" t="b">
        <v>0</v>
      </c>
      <c r="L1550">
        <v>1</v>
      </c>
      <c r="M1550" t="b">
        <v>0</v>
      </c>
      <c r="N1550" s="6" t="s">
        <v>8289</v>
      </c>
      <c r="O1550" s="5">
        <f t="shared" si="96"/>
        <v>8.5714285714285712</v>
      </c>
      <c r="P1550">
        <f t="shared" si="97"/>
        <v>60</v>
      </c>
      <c r="Q1550" s="6" t="s">
        <v>8338</v>
      </c>
      <c r="R1550" s="6" t="s">
        <v>8343</v>
      </c>
      <c r="S1550">
        <f t="shared" si="98"/>
        <v>2015</v>
      </c>
      <c r="T1550">
        <f t="shared" si="99"/>
        <v>10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9">
        <v>42310.96943287037</v>
      </c>
      <c r="J1551" s="9">
        <v>42280.927766203698</v>
      </c>
      <c r="K1551" t="b">
        <v>0</v>
      </c>
      <c r="L1551">
        <v>6</v>
      </c>
      <c r="M1551" t="b">
        <v>0</v>
      </c>
      <c r="N1551" s="6" t="s">
        <v>8289</v>
      </c>
      <c r="O1551" s="5">
        <f t="shared" si="96"/>
        <v>34</v>
      </c>
      <c r="P1551">
        <f t="shared" si="97"/>
        <v>28.333333333333332</v>
      </c>
      <c r="Q1551" s="6" t="s">
        <v>8338</v>
      </c>
      <c r="R1551" s="6" t="s">
        <v>8343</v>
      </c>
      <c r="S1551">
        <f t="shared" si="98"/>
        <v>2015</v>
      </c>
      <c r="T1551">
        <f t="shared" si="99"/>
        <v>10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9">
        <v>42502.24113425926</v>
      </c>
      <c r="J1552" s="9">
        <v>42472.24113425926</v>
      </c>
      <c r="K1552" t="b">
        <v>0</v>
      </c>
      <c r="L1552">
        <v>7</v>
      </c>
      <c r="M1552" t="b">
        <v>0</v>
      </c>
      <c r="N1552" s="6" t="s">
        <v>8289</v>
      </c>
      <c r="O1552" s="5">
        <f t="shared" si="96"/>
        <v>13.466666666666665</v>
      </c>
      <c r="P1552">
        <f t="shared" si="97"/>
        <v>14.428571428571429</v>
      </c>
      <c r="Q1552" s="6" t="s">
        <v>8338</v>
      </c>
      <c r="R1552" s="6" t="s">
        <v>8343</v>
      </c>
      <c r="S1552">
        <f t="shared" si="98"/>
        <v>2016</v>
      </c>
      <c r="T1552">
        <f t="shared" si="99"/>
        <v>4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9">
        <v>42151.616192129623</v>
      </c>
      <c r="J1553" s="9">
        <v>42121.616192129623</v>
      </c>
      <c r="K1553" t="b">
        <v>0</v>
      </c>
      <c r="L1553">
        <v>0</v>
      </c>
      <c r="M1553" t="b">
        <v>0</v>
      </c>
      <c r="N1553" s="6" t="s">
        <v>8289</v>
      </c>
      <c r="O1553" s="5">
        <f t="shared" si="96"/>
        <v>0</v>
      </c>
      <c r="P1553" t="e">
        <f t="shared" si="97"/>
        <v>#DIV/0!</v>
      </c>
      <c r="Q1553" s="6" t="s">
        <v>8338</v>
      </c>
      <c r="R1553" s="6" t="s">
        <v>8343</v>
      </c>
      <c r="S1553">
        <f t="shared" si="98"/>
        <v>2015</v>
      </c>
      <c r="T1553">
        <f t="shared" si="99"/>
        <v>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9">
        <v>41912.957638888889</v>
      </c>
      <c r="J1554" s="9">
        <v>41892.480416666665</v>
      </c>
      <c r="K1554" t="b">
        <v>0</v>
      </c>
      <c r="L1554">
        <v>16</v>
      </c>
      <c r="M1554" t="b">
        <v>0</v>
      </c>
      <c r="N1554" s="6" t="s">
        <v>8289</v>
      </c>
      <c r="O1554" s="5">
        <f t="shared" si="96"/>
        <v>49.186046511627907</v>
      </c>
      <c r="P1554">
        <f t="shared" si="97"/>
        <v>132.1875</v>
      </c>
      <c r="Q1554" s="6" t="s">
        <v>8338</v>
      </c>
      <c r="R1554" s="6" t="s">
        <v>8343</v>
      </c>
      <c r="S1554">
        <f t="shared" si="98"/>
        <v>2014</v>
      </c>
      <c r="T1554">
        <f t="shared" si="99"/>
        <v>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9">
        <v>42249.074618055551</v>
      </c>
      <c r="J1555" s="9">
        <v>42219.074618055551</v>
      </c>
      <c r="K1555" t="b">
        <v>0</v>
      </c>
      <c r="L1555">
        <v>0</v>
      </c>
      <c r="M1555" t="b">
        <v>0</v>
      </c>
      <c r="N1555" s="6" t="s">
        <v>8289</v>
      </c>
      <c r="O1555" s="5">
        <f t="shared" si="96"/>
        <v>0</v>
      </c>
      <c r="P1555" t="e">
        <f t="shared" si="97"/>
        <v>#DIV/0!</v>
      </c>
      <c r="Q1555" s="6" t="s">
        <v>8338</v>
      </c>
      <c r="R1555" s="6" t="s">
        <v>8343</v>
      </c>
      <c r="S1555">
        <f t="shared" si="98"/>
        <v>2015</v>
      </c>
      <c r="T1555">
        <f t="shared" si="99"/>
        <v>8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9">
        <v>42218.043865740743</v>
      </c>
      <c r="J1556" s="9">
        <v>42188.043865740743</v>
      </c>
      <c r="K1556" t="b">
        <v>0</v>
      </c>
      <c r="L1556">
        <v>0</v>
      </c>
      <c r="M1556" t="b">
        <v>0</v>
      </c>
      <c r="N1556" s="6" t="s">
        <v>8289</v>
      </c>
      <c r="O1556" s="5">
        <f t="shared" si="96"/>
        <v>0</v>
      </c>
      <c r="P1556" t="e">
        <f t="shared" si="97"/>
        <v>#DIV/0!</v>
      </c>
      <c r="Q1556" s="6" t="s">
        <v>8338</v>
      </c>
      <c r="R1556" s="6" t="s">
        <v>8343</v>
      </c>
      <c r="S1556">
        <f t="shared" si="98"/>
        <v>2015</v>
      </c>
      <c r="T1556">
        <f t="shared" si="99"/>
        <v>7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9">
        <v>42264.499999999993</v>
      </c>
      <c r="J1557" s="9">
        <v>42241.405462962961</v>
      </c>
      <c r="K1557" t="b">
        <v>0</v>
      </c>
      <c r="L1557">
        <v>0</v>
      </c>
      <c r="M1557" t="b">
        <v>0</v>
      </c>
      <c r="N1557" s="6" t="s">
        <v>8289</v>
      </c>
      <c r="O1557" s="5">
        <f t="shared" si="96"/>
        <v>0</v>
      </c>
      <c r="P1557" t="e">
        <f t="shared" si="97"/>
        <v>#DIV/0!</v>
      </c>
      <c r="Q1557" s="6" t="s">
        <v>8338</v>
      </c>
      <c r="R1557" s="6" t="s">
        <v>8343</v>
      </c>
      <c r="S1557">
        <f t="shared" si="98"/>
        <v>2015</v>
      </c>
      <c r="T1557">
        <f t="shared" si="99"/>
        <v>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9">
        <v>42554.944722222215</v>
      </c>
      <c r="J1558" s="9">
        <v>42524.944722222215</v>
      </c>
      <c r="K1558" t="b">
        <v>0</v>
      </c>
      <c r="L1558">
        <v>12</v>
      </c>
      <c r="M1558" t="b">
        <v>0</v>
      </c>
      <c r="N1558" s="6" t="s">
        <v>8289</v>
      </c>
      <c r="O1558" s="5">
        <f t="shared" si="96"/>
        <v>45.133333333333333</v>
      </c>
      <c r="P1558">
        <f t="shared" si="97"/>
        <v>56.416666666666664</v>
      </c>
      <c r="Q1558" s="6" t="s">
        <v>8338</v>
      </c>
      <c r="R1558" s="6" t="s">
        <v>8343</v>
      </c>
      <c r="S1558">
        <f t="shared" si="98"/>
        <v>2016</v>
      </c>
      <c r="T1558">
        <f t="shared" si="99"/>
        <v>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9">
        <v>41902.444826388884</v>
      </c>
      <c r="J1559" s="9">
        <v>41871.444826388884</v>
      </c>
      <c r="K1559" t="b">
        <v>0</v>
      </c>
      <c r="L1559">
        <v>1</v>
      </c>
      <c r="M1559" t="b">
        <v>0</v>
      </c>
      <c r="N1559" s="6" t="s">
        <v>8289</v>
      </c>
      <c r="O1559" s="5">
        <f t="shared" si="96"/>
        <v>4</v>
      </c>
      <c r="P1559">
        <f t="shared" si="97"/>
        <v>100</v>
      </c>
      <c r="Q1559" s="6" t="s">
        <v>8338</v>
      </c>
      <c r="R1559" s="6" t="s">
        <v>8343</v>
      </c>
      <c r="S1559">
        <f t="shared" si="98"/>
        <v>2014</v>
      </c>
      <c r="T1559">
        <f t="shared" si="99"/>
        <v>8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9">
        <v>42244.299999999996</v>
      </c>
      <c r="J1560" s="9">
        <v>42185.189340277771</v>
      </c>
      <c r="K1560" t="b">
        <v>0</v>
      </c>
      <c r="L1560">
        <v>3</v>
      </c>
      <c r="M1560" t="b">
        <v>0</v>
      </c>
      <c r="N1560" s="6" t="s">
        <v>8289</v>
      </c>
      <c r="O1560" s="5">
        <f t="shared" si="96"/>
        <v>4.666666666666667</v>
      </c>
      <c r="P1560">
        <f t="shared" si="97"/>
        <v>11.666666666666666</v>
      </c>
      <c r="Q1560" s="6" t="s">
        <v>8338</v>
      </c>
      <c r="R1560" s="6" t="s">
        <v>8343</v>
      </c>
      <c r="S1560">
        <f t="shared" si="98"/>
        <v>2015</v>
      </c>
      <c r="T1560">
        <f t="shared" si="99"/>
        <v>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9">
        <v>42122.844895833325</v>
      </c>
      <c r="J1561" s="9">
        <v>42107.844895833325</v>
      </c>
      <c r="K1561" t="b">
        <v>0</v>
      </c>
      <c r="L1561">
        <v>1</v>
      </c>
      <c r="M1561" t="b">
        <v>0</v>
      </c>
      <c r="N1561" s="6" t="s">
        <v>8289</v>
      </c>
      <c r="O1561" s="5">
        <f t="shared" si="96"/>
        <v>0.33333333333333337</v>
      </c>
      <c r="P1561">
        <f t="shared" si="97"/>
        <v>50</v>
      </c>
      <c r="Q1561" s="6" t="s">
        <v>8338</v>
      </c>
      <c r="R1561" s="6" t="s">
        <v>8343</v>
      </c>
      <c r="S1561">
        <f t="shared" si="98"/>
        <v>2015</v>
      </c>
      <c r="T1561">
        <f t="shared" si="99"/>
        <v>4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9">
        <v>41955.854085648149</v>
      </c>
      <c r="J1562" s="9">
        <v>41935.812418981477</v>
      </c>
      <c r="K1562" t="b">
        <v>0</v>
      </c>
      <c r="L1562">
        <v>4</v>
      </c>
      <c r="M1562" t="b">
        <v>0</v>
      </c>
      <c r="N1562" s="6" t="s">
        <v>8289</v>
      </c>
      <c r="O1562" s="5">
        <f t="shared" si="96"/>
        <v>3.7600000000000002</v>
      </c>
      <c r="P1562">
        <f t="shared" si="97"/>
        <v>23.5</v>
      </c>
      <c r="Q1562" s="6" t="s">
        <v>8338</v>
      </c>
      <c r="R1562" s="6" t="s">
        <v>8343</v>
      </c>
      <c r="S1562">
        <f t="shared" si="98"/>
        <v>2014</v>
      </c>
      <c r="T1562">
        <f t="shared" si="99"/>
        <v>10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9">
        <v>41584.875034722223</v>
      </c>
      <c r="J1563" s="9">
        <v>41554.833368055552</v>
      </c>
      <c r="K1563" t="b">
        <v>0</v>
      </c>
      <c r="L1563">
        <v>1</v>
      </c>
      <c r="M1563" t="b">
        <v>0</v>
      </c>
      <c r="N1563" s="6" t="s">
        <v>8290</v>
      </c>
      <c r="O1563" s="5">
        <f t="shared" si="96"/>
        <v>0.67</v>
      </c>
      <c r="P1563">
        <f t="shared" si="97"/>
        <v>67</v>
      </c>
      <c r="Q1563" s="6" t="s">
        <v>8322</v>
      </c>
      <c r="R1563" s="6" t="s">
        <v>8344</v>
      </c>
      <c r="S1563">
        <f t="shared" si="98"/>
        <v>2013</v>
      </c>
      <c r="T1563">
        <f t="shared" si="99"/>
        <v>10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9">
        <v>40148.826388888883</v>
      </c>
      <c r="J1564" s="9">
        <v>40079.357824074068</v>
      </c>
      <c r="K1564" t="b">
        <v>0</v>
      </c>
      <c r="L1564">
        <v>0</v>
      </c>
      <c r="M1564" t="b">
        <v>0</v>
      </c>
      <c r="N1564" s="6" t="s">
        <v>8290</v>
      </c>
      <c r="O1564" s="5">
        <f t="shared" si="96"/>
        <v>0</v>
      </c>
      <c r="P1564" t="e">
        <f t="shared" si="97"/>
        <v>#DIV/0!</v>
      </c>
      <c r="Q1564" s="6" t="s">
        <v>8322</v>
      </c>
      <c r="R1564" s="6" t="s">
        <v>8344</v>
      </c>
      <c r="S1564">
        <f t="shared" si="98"/>
        <v>2009</v>
      </c>
      <c r="T1564">
        <f t="shared" si="99"/>
        <v>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9">
        <v>41712.492488425924</v>
      </c>
      <c r="J1565" s="9">
        <v>41652.534155092588</v>
      </c>
      <c r="K1565" t="b">
        <v>0</v>
      </c>
      <c r="L1565">
        <v>2</v>
      </c>
      <c r="M1565" t="b">
        <v>0</v>
      </c>
      <c r="N1565" s="6" t="s">
        <v>8290</v>
      </c>
      <c r="O1565" s="5">
        <f t="shared" si="96"/>
        <v>1.4166666666666665</v>
      </c>
      <c r="P1565">
        <f t="shared" si="97"/>
        <v>42.5</v>
      </c>
      <c r="Q1565" s="6" t="s">
        <v>8322</v>
      </c>
      <c r="R1565" s="6" t="s">
        <v>8344</v>
      </c>
      <c r="S1565">
        <f t="shared" si="98"/>
        <v>2014</v>
      </c>
      <c r="T1565">
        <f t="shared" si="99"/>
        <v>1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9">
        <v>42152.628472222219</v>
      </c>
      <c r="J1566" s="9">
        <v>42121.158668981479</v>
      </c>
      <c r="K1566" t="b">
        <v>0</v>
      </c>
      <c r="L1566">
        <v>1</v>
      </c>
      <c r="M1566" t="b">
        <v>0</v>
      </c>
      <c r="N1566" s="6" t="s">
        <v>8290</v>
      </c>
      <c r="O1566" s="5">
        <f t="shared" si="96"/>
        <v>0.1</v>
      </c>
      <c r="P1566">
        <f t="shared" si="97"/>
        <v>10</v>
      </c>
      <c r="Q1566" s="6" t="s">
        <v>8322</v>
      </c>
      <c r="R1566" s="6" t="s">
        <v>8344</v>
      </c>
      <c r="S1566">
        <f t="shared" si="98"/>
        <v>2015</v>
      </c>
      <c r="T1566">
        <f t="shared" si="99"/>
        <v>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9">
        <v>40702.521539351852</v>
      </c>
      <c r="J1567" s="9">
        <v>40672.521539351852</v>
      </c>
      <c r="K1567" t="b">
        <v>0</v>
      </c>
      <c r="L1567">
        <v>1</v>
      </c>
      <c r="M1567" t="b">
        <v>0</v>
      </c>
      <c r="N1567" s="6" t="s">
        <v>8290</v>
      </c>
      <c r="O1567" s="5">
        <f t="shared" si="96"/>
        <v>2.5</v>
      </c>
      <c r="P1567">
        <f t="shared" si="97"/>
        <v>100</v>
      </c>
      <c r="Q1567" s="6" t="s">
        <v>8322</v>
      </c>
      <c r="R1567" s="6" t="s">
        <v>8344</v>
      </c>
      <c r="S1567">
        <f t="shared" si="98"/>
        <v>2011</v>
      </c>
      <c r="T1567">
        <f t="shared" si="99"/>
        <v>5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9">
        <v>42578.708333333336</v>
      </c>
      <c r="J1568" s="9">
        <v>42549.708379629628</v>
      </c>
      <c r="K1568" t="b">
        <v>0</v>
      </c>
      <c r="L1568">
        <v>59</v>
      </c>
      <c r="M1568" t="b">
        <v>0</v>
      </c>
      <c r="N1568" s="6" t="s">
        <v>8290</v>
      </c>
      <c r="O1568" s="5">
        <f t="shared" si="96"/>
        <v>21.25</v>
      </c>
      <c r="P1568">
        <f t="shared" si="97"/>
        <v>108.05084745762711</v>
      </c>
      <c r="Q1568" s="6" t="s">
        <v>8322</v>
      </c>
      <c r="R1568" s="6" t="s">
        <v>8344</v>
      </c>
      <c r="S1568">
        <f t="shared" si="98"/>
        <v>2016</v>
      </c>
      <c r="T1568">
        <f t="shared" si="99"/>
        <v>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9">
        <v>41686.791666666664</v>
      </c>
      <c r="J1569" s="9">
        <v>41671.728530092587</v>
      </c>
      <c r="K1569" t="b">
        <v>0</v>
      </c>
      <c r="L1569">
        <v>13</v>
      </c>
      <c r="M1569" t="b">
        <v>0</v>
      </c>
      <c r="N1569" s="6" t="s">
        <v>8290</v>
      </c>
      <c r="O1569" s="5">
        <f t="shared" si="96"/>
        <v>4.117647058823529</v>
      </c>
      <c r="P1569">
        <f t="shared" si="97"/>
        <v>26.923076923076923</v>
      </c>
      <c r="Q1569" s="6" t="s">
        <v>8322</v>
      </c>
      <c r="R1569" s="6" t="s">
        <v>8344</v>
      </c>
      <c r="S1569">
        <f t="shared" si="98"/>
        <v>2014</v>
      </c>
      <c r="T1569">
        <f t="shared" si="99"/>
        <v>2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9">
        <v>41996.853993055549</v>
      </c>
      <c r="J1570" s="9">
        <v>41961.853993055549</v>
      </c>
      <c r="K1570" t="b">
        <v>0</v>
      </c>
      <c r="L1570">
        <v>22</v>
      </c>
      <c r="M1570" t="b">
        <v>0</v>
      </c>
      <c r="N1570" s="6" t="s">
        <v>8290</v>
      </c>
      <c r="O1570" s="5">
        <f t="shared" si="96"/>
        <v>13.639999999999999</v>
      </c>
      <c r="P1570">
        <f t="shared" si="97"/>
        <v>155</v>
      </c>
      <c r="Q1570" s="6" t="s">
        <v>8322</v>
      </c>
      <c r="R1570" s="6" t="s">
        <v>8344</v>
      </c>
      <c r="S1570">
        <f t="shared" si="98"/>
        <v>2014</v>
      </c>
      <c r="T1570">
        <f t="shared" si="99"/>
        <v>11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9">
        <v>41419.471226851849</v>
      </c>
      <c r="J1571" s="9">
        <v>41389.471226851849</v>
      </c>
      <c r="K1571" t="b">
        <v>0</v>
      </c>
      <c r="L1571">
        <v>0</v>
      </c>
      <c r="M1571" t="b">
        <v>0</v>
      </c>
      <c r="N1571" s="6" t="s">
        <v>8290</v>
      </c>
      <c r="O1571" s="5">
        <f t="shared" si="96"/>
        <v>0</v>
      </c>
      <c r="P1571" t="e">
        <f t="shared" si="97"/>
        <v>#DIV/0!</v>
      </c>
      <c r="Q1571" s="6" t="s">
        <v>8322</v>
      </c>
      <c r="R1571" s="6" t="s">
        <v>8344</v>
      </c>
      <c r="S1571">
        <f t="shared" si="98"/>
        <v>2013</v>
      </c>
      <c r="T1571">
        <f t="shared" si="99"/>
        <v>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9">
        <v>42468.56344907407</v>
      </c>
      <c r="J1572" s="9">
        <v>42438.605115740742</v>
      </c>
      <c r="K1572" t="b">
        <v>0</v>
      </c>
      <c r="L1572">
        <v>52</v>
      </c>
      <c r="M1572" t="b">
        <v>0</v>
      </c>
      <c r="N1572" s="6" t="s">
        <v>8290</v>
      </c>
      <c r="O1572" s="5">
        <f t="shared" si="96"/>
        <v>41.4</v>
      </c>
      <c r="P1572">
        <f t="shared" si="97"/>
        <v>47.769230769230766</v>
      </c>
      <c r="Q1572" s="6" t="s">
        <v>8322</v>
      </c>
      <c r="R1572" s="6" t="s">
        <v>8344</v>
      </c>
      <c r="S1572">
        <f t="shared" si="98"/>
        <v>2016</v>
      </c>
      <c r="T1572">
        <f t="shared" si="99"/>
        <v>3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9">
        <v>42174.561145833337</v>
      </c>
      <c r="J1573" s="9">
        <v>42144.561145833337</v>
      </c>
      <c r="K1573" t="b">
        <v>0</v>
      </c>
      <c r="L1573">
        <v>4</v>
      </c>
      <c r="M1573" t="b">
        <v>0</v>
      </c>
      <c r="N1573" s="6" t="s">
        <v>8290</v>
      </c>
      <c r="O1573" s="5">
        <f t="shared" si="96"/>
        <v>0.66115702479338845</v>
      </c>
      <c r="P1573">
        <f t="shared" si="97"/>
        <v>20</v>
      </c>
      <c r="Q1573" s="6" t="s">
        <v>8322</v>
      </c>
      <c r="R1573" s="6" t="s">
        <v>8344</v>
      </c>
      <c r="S1573">
        <f t="shared" si="98"/>
        <v>2015</v>
      </c>
      <c r="T1573">
        <f t="shared" si="99"/>
        <v>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9">
        <v>42428.790972222218</v>
      </c>
      <c r="J1574" s="9">
        <v>42403.824756944443</v>
      </c>
      <c r="K1574" t="b">
        <v>0</v>
      </c>
      <c r="L1574">
        <v>3</v>
      </c>
      <c r="M1574" t="b">
        <v>0</v>
      </c>
      <c r="N1574" s="6" t="s">
        <v>8290</v>
      </c>
      <c r="O1574" s="5">
        <f t="shared" si="96"/>
        <v>5</v>
      </c>
      <c r="P1574">
        <f t="shared" si="97"/>
        <v>41.666666666666664</v>
      </c>
      <c r="Q1574" s="6" t="s">
        <v>8322</v>
      </c>
      <c r="R1574" s="6" t="s">
        <v>8344</v>
      </c>
      <c r="S1574">
        <f t="shared" si="98"/>
        <v>2016</v>
      </c>
      <c r="T1574">
        <f t="shared" si="99"/>
        <v>2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9">
        <v>42825.957638888889</v>
      </c>
      <c r="J1575" s="9">
        <v>42785.791689814818</v>
      </c>
      <c r="K1575" t="b">
        <v>0</v>
      </c>
      <c r="L1575">
        <v>3</v>
      </c>
      <c r="M1575" t="b">
        <v>0</v>
      </c>
      <c r="N1575" s="6" t="s">
        <v>8290</v>
      </c>
      <c r="O1575" s="5">
        <f t="shared" si="96"/>
        <v>2.4777777777777779</v>
      </c>
      <c r="P1575">
        <f t="shared" si="97"/>
        <v>74.333333333333329</v>
      </c>
      <c r="Q1575" s="6" t="s">
        <v>8322</v>
      </c>
      <c r="R1575" s="6" t="s">
        <v>8344</v>
      </c>
      <c r="S1575">
        <f t="shared" si="98"/>
        <v>2017</v>
      </c>
      <c r="T1575">
        <f t="shared" si="99"/>
        <v>2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9">
        <v>42052.719085648147</v>
      </c>
      <c r="J1576" s="9">
        <v>42017.719085648147</v>
      </c>
      <c r="K1576" t="b">
        <v>0</v>
      </c>
      <c r="L1576">
        <v>6</v>
      </c>
      <c r="M1576" t="b">
        <v>0</v>
      </c>
      <c r="N1576" s="6" t="s">
        <v>8290</v>
      </c>
      <c r="O1576" s="5">
        <f t="shared" si="96"/>
        <v>5.0599999999999996</v>
      </c>
      <c r="P1576">
        <f t="shared" si="97"/>
        <v>84.333333333333329</v>
      </c>
      <c r="Q1576" s="6" t="s">
        <v>8322</v>
      </c>
      <c r="R1576" s="6" t="s">
        <v>8344</v>
      </c>
      <c r="S1576">
        <f t="shared" si="98"/>
        <v>2015</v>
      </c>
      <c r="T1576">
        <f t="shared" si="99"/>
        <v>1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9">
        <v>41829.315925925926</v>
      </c>
      <c r="J1577" s="9">
        <v>41799.315925925926</v>
      </c>
      <c r="K1577" t="b">
        <v>0</v>
      </c>
      <c r="L1577">
        <v>35</v>
      </c>
      <c r="M1577" t="b">
        <v>0</v>
      </c>
      <c r="N1577" s="6" t="s">
        <v>8290</v>
      </c>
      <c r="O1577" s="5">
        <f t="shared" si="96"/>
        <v>22.91</v>
      </c>
      <c r="P1577">
        <f t="shared" si="97"/>
        <v>65.457142857142856</v>
      </c>
      <c r="Q1577" s="6" t="s">
        <v>8322</v>
      </c>
      <c r="R1577" s="6" t="s">
        <v>8344</v>
      </c>
      <c r="S1577">
        <f t="shared" si="98"/>
        <v>2014</v>
      </c>
      <c r="T1577">
        <f t="shared" si="99"/>
        <v>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9">
        <v>42185.670925925922</v>
      </c>
      <c r="J1578" s="9">
        <v>42140.670925925922</v>
      </c>
      <c r="K1578" t="b">
        <v>0</v>
      </c>
      <c r="L1578">
        <v>10</v>
      </c>
      <c r="M1578" t="b">
        <v>0</v>
      </c>
      <c r="N1578" s="6" t="s">
        <v>8290</v>
      </c>
      <c r="O1578" s="5">
        <f t="shared" si="96"/>
        <v>13</v>
      </c>
      <c r="P1578">
        <f t="shared" si="97"/>
        <v>65</v>
      </c>
      <c r="Q1578" s="6" t="s">
        <v>8322</v>
      </c>
      <c r="R1578" s="6" t="s">
        <v>8344</v>
      </c>
      <c r="S1578">
        <f t="shared" si="98"/>
        <v>2015</v>
      </c>
      <c r="T1578">
        <f t="shared" si="99"/>
        <v>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9">
        <v>41114.639444444445</v>
      </c>
      <c r="J1579" s="9">
        <v>41054.639444444445</v>
      </c>
      <c r="K1579" t="b">
        <v>0</v>
      </c>
      <c r="L1579">
        <v>2</v>
      </c>
      <c r="M1579" t="b">
        <v>0</v>
      </c>
      <c r="N1579" s="6" t="s">
        <v>8290</v>
      </c>
      <c r="O1579" s="5">
        <f t="shared" si="96"/>
        <v>0.54999999999999993</v>
      </c>
      <c r="P1579">
        <f t="shared" si="97"/>
        <v>27.5</v>
      </c>
      <c r="Q1579" s="6" t="s">
        <v>8322</v>
      </c>
      <c r="R1579" s="6" t="s">
        <v>8344</v>
      </c>
      <c r="S1579">
        <f t="shared" si="98"/>
        <v>2012</v>
      </c>
      <c r="T1579">
        <f t="shared" si="99"/>
        <v>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9">
        <v>40422.875</v>
      </c>
      <c r="J1580" s="9">
        <v>40398.857534722221</v>
      </c>
      <c r="K1580" t="b">
        <v>0</v>
      </c>
      <c r="L1580">
        <v>4</v>
      </c>
      <c r="M1580" t="b">
        <v>0</v>
      </c>
      <c r="N1580" s="6" t="s">
        <v>8290</v>
      </c>
      <c r="O1580" s="5">
        <f t="shared" si="96"/>
        <v>10.806536636794938</v>
      </c>
      <c r="P1580">
        <f t="shared" si="97"/>
        <v>51.25</v>
      </c>
      <c r="Q1580" s="6" t="s">
        <v>8322</v>
      </c>
      <c r="R1580" s="6" t="s">
        <v>8344</v>
      </c>
      <c r="S1580">
        <f t="shared" si="98"/>
        <v>2010</v>
      </c>
      <c r="T1580">
        <f t="shared" si="99"/>
        <v>8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9">
        <v>41514.788090277776</v>
      </c>
      <c r="J1581" s="9">
        <v>41481.788090277776</v>
      </c>
      <c r="K1581" t="b">
        <v>0</v>
      </c>
      <c r="L1581">
        <v>2</v>
      </c>
      <c r="M1581" t="b">
        <v>0</v>
      </c>
      <c r="N1581" s="6" t="s">
        <v>8290</v>
      </c>
      <c r="O1581" s="5">
        <f t="shared" si="96"/>
        <v>0.84008400840084008</v>
      </c>
      <c r="P1581">
        <f t="shared" si="97"/>
        <v>14</v>
      </c>
      <c r="Q1581" s="6" t="s">
        <v>8322</v>
      </c>
      <c r="R1581" s="6" t="s">
        <v>8344</v>
      </c>
      <c r="S1581">
        <f t="shared" si="98"/>
        <v>2013</v>
      </c>
      <c r="T1581">
        <f t="shared" si="99"/>
        <v>7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9">
        <v>41049.841736111113</v>
      </c>
      <c r="J1582" s="9">
        <v>40989.841736111113</v>
      </c>
      <c r="K1582" t="b">
        <v>0</v>
      </c>
      <c r="L1582">
        <v>0</v>
      </c>
      <c r="M1582" t="b">
        <v>0</v>
      </c>
      <c r="N1582" s="6" t="s">
        <v>8290</v>
      </c>
      <c r="O1582" s="5">
        <f t="shared" si="96"/>
        <v>0</v>
      </c>
      <c r="P1582" t="e">
        <f t="shared" si="97"/>
        <v>#DIV/0!</v>
      </c>
      <c r="Q1582" s="6" t="s">
        <v>8322</v>
      </c>
      <c r="R1582" s="6" t="s">
        <v>8344</v>
      </c>
      <c r="S1582">
        <f t="shared" si="98"/>
        <v>2012</v>
      </c>
      <c r="T1582">
        <f t="shared" si="99"/>
        <v>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9">
        <v>42357.240624999999</v>
      </c>
      <c r="J1583" s="9">
        <v>42325.240624999999</v>
      </c>
      <c r="K1583" t="b">
        <v>0</v>
      </c>
      <c r="L1583">
        <v>1</v>
      </c>
      <c r="M1583" t="b">
        <v>0</v>
      </c>
      <c r="N1583" s="6" t="s">
        <v>8291</v>
      </c>
      <c r="O1583" s="5">
        <f t="shared" si="96"/>
        <v>0.5</v>
      </c>
      <c r="P1583">
        <f t="shared" si="97"/>
        <v>5</v>
      </c>
      <c r="Q1583" s="6" t="s">
        <v>8338</v>
      </c>
      <c r="R1583" s="6" t="s">
        <v>8345</v>
      </c>
      <c r="S1583">
        <f t="shared" si="98"/>
        <v>2015</v>
      </c>
      <c r="T1583">
        <f t="shared" si="99"/>
        <v>11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9">
        <v>42303.680555555555</v>
      </c>
      <c r="J1584" s="9">
        <v>42246.581631944442</v>
      </c>
      <c r="K1584" t="b">
        <v>0</v>
      </c>
      <c r="L1584">
        <v>3</v>
      </c>
      <c r="M1584" t="b">
        <v>0</v>
      </c>
      <c r="N1584" s="6" t="s">
        <v>8291</v>
      </c>
      <c r="O1584" s="5">
        <f t="shared" si="96"/>
        <v>9.3000000000000007</v>
      </c>
      <c r="P1584">
        <f t="shared" si="97"/>
        <v>31</v>
      </c>
      <c r="Q1584" s="6" t="s">
        <v>8338</v>
      </c>
      <c r="R1584" s="6" t="s">
        <v>8345</v>
      </c>
      <c r="S1584">
        <f t="shared" si="98"/>
        <v>2015</v>
      </c>
      <c r="T1584">
        <f t="shared" si="99"/>
        <v>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9">
        <v>41907.696655092594</v>
      </c>
      <c r="J1585" s="9">
        <v>41877.696655092594</v>
      </c>
      <c r="K1585" t="b">
        <v>0</v>
      </c>
      <c r="L1585">
        <v>1</v>
      </c>
      <c r="M1585" t="b">
        <v>0</v>
      </c>
      <c r="N1585" s="6" t="s">
        <v>8291</v>
      </c>
      <c r="O1585" s="5">
        <f t="shared" si="96"/>
        <v>7.4999999999999997E-2</v>
      </c>
      <c r="P1585">
        <f t="shared" si="97"/>
        <v>15</v>
      </c>
      <c r="Q1585" s="6" t="s">
        <v>8338</v>
      </c>
      <c r="R1585" s="6" t="s">
        <v>8345</v>
      </c>
      <c r="S1585">
        <f t="shared" si="98"/>
        <v>2014</v>
      </c>
      <c r="T1585">
        <f t="shared" si="99"/>
        <v>8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9">
        <v>41789.440983796296</v>
      </c>
      <c r="J1586" s="9">
        <v>41779.440983796296</v>
      </c>
      <c r="K1586" t="b">
        <v>0</v>
      </c>
      <c r="L1586">
        <v>0</v>
      </c>
      <c r="M1586" t="b">
        <v>0</v>
      </c>
      <c r="N1586" s="6" t="s">
        <v>8291</v>
      </c>
      <c r="O1586" s="5">
        <f t="shared" si="96"/>
        <v>0</v>
      </c>
      <c r="P1586" t="e">
        <f t="shared" si="97"/>
        <v>#DIV/0!</v>
      </c>
      <c r="Q1586" s="6" t="s">
        <v>8338</v>
      </c>
      <c r="R1586" s="6" t="s">
        <v>8345</v>
      </c>
      <c r="S1586">
        <f t="shared" si="98"/>
        <v>2014</v>
      </c>
      <c r="T1586">
        <f t="shared" si="99"/>
        <v>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9">
        <v>42729.249999999993</v>
      </c>
      <c r="J1587" s="9">
        <v>42707.687129629623</v>
      </c>
      <c r="K1587" t="b">
        <v>0</v>
      </c>
      <c r="L1587">
        <v>12</v>
      </c>
      <c r="M1587" t="b">
        <v>0</v>
      </c>
      <c r="N1587" s="6" t="s">
        <v>8291</v>
      </c>
      <c r="O1587" s="5">
        <f t="shared" si="96"/>
        <v>79</v>
      </c>
      <c r="P1587">
        <f t="shared" si="97"/>
        <v>131.66666666666666</v>
      </c>
      <c r="Q1587" s="6" t="s">
        <v>8338</v>
      </c>
      <c r="R1587" s="6" t="s">
        <v>8345</v>
      </c>
      <c r="S1587">
        <f t="shared" si="98"/>
        <v>2016</v>
      </c>
      <c r="T1587">
        <f t="shared" si="99"/>
        <v>12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9">
        <v>42098.854421296295</v>
      </c>
      <c r="J1588" s="9">
        <v>42068.896087962967</v>
      </c>
      <c r="K1588" t="b">
        <v>0</v>
      </c>
      <c r="L1588">
        <v>0</v>
      </c>
      <c r="M1588" t="b">
        <v>0</v>
      </c>
      <c r="N1588" s="6" t="s">
        <v>8291</v>
      </c>
      <c r="O1588" s="5">
        <f t="shared" si="96"/>
        <v>0</v>
      </c>
      <c r="P1588" t="e">
        <f t="shared" si="97"/>
        <v>#DIV/0!</v>
      </c>
      <c r="Q1588" s="6" t="s">
        <v>8338</v>
      </c>
      <c r="R1588" s="6" t="s">
        <v>8345</v>
      </c>
      <c r="S1588">
        <f t="shared" si="98"/>
        <v>2015</v>
      </c>
      <c r="T1588">
        <f t="shared" si="99"/>
        <v>3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9">
        <v>41986.742650462962</v>
      </c>
      <c r="J1589" s="9">
        <v>41956.742650462962</v>
      </c>
      <c r="K1589" t="b">
        <v>0</v>
      </c>
      <c r="L1589">
        <v>1</v>
      </c>
      <c r="M1589" t="b">
        <v>0</v>
      </c>
      <c r="N1589" s="6" t="s">
        <v>8291</v>
      </c>
      <c r="O1589" s="5">
        <f t="shared" si="96"/>
        <v>1.3333333333333334E-2</v>
      </c>
      <c r="P1589">
        <f t="shared" si="97"/>
        <v>1</v>
      </c>
      <c r="Q1589" s="6" t="s">
        <v>8338</v>
      </c>
      <c r="R1589" s="6" t="s">
        <v>8345</v>
      </c>
      <c r="S1589">
        <f t="shared" si="98"/>
        <v>2014</v>
      </c>
      <c r="T1589">
        <f t="shared" si="99"/>
        <v>11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9">
        <v>42035.633333333331</v>
      </c>
      <c r="J1590" s="9">
        <v>42005.041655092595</v>
      </c>
      <c r="K1590" t="b">
        <v>0</v>
      </c>
      <c r="L1590">
        <v>0</v>
      </c>
      <c r="M1590" t="b">
        <v>0</v>
      </c>
      <c r="N1590" s="6" t="s">
        <v>8291</v>
      </c>
      <c r="O1590" s="5">
        <f t="shared" si="96"/>
        <v>0</v>
      </c>
      <c r="P1590" t="e">
        <f t="shared" si="97"/>
        <v>#DIV/0!</v>
      </c>
      <c r="Q1590" s="6" t="s">
        <v>8338</v>
      </c>
      <c r="R1590" s="6" t="s">
        <v>8345</v>
      </c>
      <c r="S1590">
        <f t="shared" si="98"/>
        <v>2015</v>
      </c>
      <c r="T1590">
        <f t="shared" si="99"/>
        <v>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9">
        <v>42286.776458333326</v>
      </c>
      <c r="J1591" s="9">
        <v>42256.776458333326</v>
      </c>
      <c r="K1591" t="b">
        <v>0</v>
      </c>
      <c r="L1591">
        <v>0</v>
      </c>
      <c r="M1591" t="b">
        <v>0</v>
      </c>
      <c r="N1591" s="6" t="s">
        <v>8291</v>
      </c>
      <c r="O1591" s="5">
        <f t="shared" si="96"/>
        <v>0</v>
      </c>
      <c r="P1591" t="e">
        <f t="shared" si="97"/>
        <v>#DIV/0!</v>
      </c>
      <c r="Q1591" s="6" t="s">
        <v>8338</v>
      </c>
      <c r="R1591" s="6" t="s">
        <v>8345</v>
      </c>
      <c r="S1591">
        <f t="shared" si="98"/>
        <v>2015</v>
      </c>
      <c r="T1591">
        <f t="shared" si="99"/>
        <v>9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9">
        <v>42270.648888888885</v>
      </c>
      <c r="J1592" s="9">
        <v>42240.648888888885</v>
      </c>
      <c r="K1592" t="b">
        <v>0</v>
      </c>
      <c r="L1592">
        <v>2</v>
      </c>
      <c r="M1592" t="b">
        <v>0</v>
      </c>
      <c r="N1592" s="6" t="s">
        <v>8291</v>
      </c>
      <c r="O1592" s="5">
        <f t="shared" si="96"/>
        <v>1.7000000000000002</v>
      </c>
      <c r="P1592">
        <f t="shared" si="97"/>
        <v>510</v>
      </c>
      <c r="Q1592" s="6" t="s">
        <v>8338</v>
      </c>
      <c r="R1592" s="6" t="s">
        <v>8345</v>
      </c>
      <c r="S1592">
        <f t="shared" si="98"/>
        <v>2015</v>
      </c>
      <c r="T1592">
        <f t="shared" si="99"/>
        <v>8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9">
        <v>42463.476168981484</v>
      </c>
      <c r="J1593" s="9">
        <v>42433.517835648141</v>
      </c>
      <c r="K1593" t="b">
        <v>0</v>
      </c>
      <c r="L1593">
        <v>92</v>
      </c>
      <c r="M1593" t="b">
        <v>0</v>
      </c>
      <c r="N1593" s="6" t="s">
        <v>8291</v>
      </c>
      <c r="O1593" s="5">
        <f t="shared" si="96"/>
        <v>29.228571428571428</v>
      </c>
      <c r="P1593">
        <f t="shared" si="97"/>
        <v>44.478260869565219</v>
      </c>
      <c r="Q1593" s="6" t="s">
        <v>8338</v>
      </c>
      <c r="R1593" s="6" t="s">
        <v>8345</v>
      </c>
      <c r="S1593">
        <f t="shared" si="98"/>
        <v>2016</v>
      </c>
      <c r="T1593">
        <f t="shared" si="99"/>
        <v>3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9">
        <v>42090.822743055549</v>
      </c>
      <c r="J1594" s="9">
        <v>42045.86440972222</v>
      </c>
      <c r="K1594" t="b">
        <v>0</v>
      </c>
      <c r="L1594">
        <v>0</v>
      </c>
      <c r="M1594" t="b">
        <v>0</v>
      </c>
      <c r="N1594" s="6" t="s">
        <v>8291</v>
      </c>
      <c r="O1594" s="5">
        <f t="shared" si="96"/>
        <v>0</v>
      </c>
      <c r="P1594" t="e">
        <f t="shared" si="97"/>
        <v>#DIV/0!</v>
      </c>
      <c r="Q1594" s="6" t="s">
        <v>8338</v>
      </c>
      <c r="R1594" s="6" t="s">
        <v>8345</v>
      </c>
      <c r="S1594">
        <f t="shared" si="98"/>
        <v>2015</v>
      </c>
      <c r="T1594">
        <f t="shared" si="99"/>
        <v>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9">
        <v>42063.63721064815</v>
      </c>
      <c r="J1595" s="9">
        <v>42033.63721064815</v>
      </c>
      <c r="K1595" t="b">
        <v>0</v>
      </c>
      <c r="L1595">
        <v>3</v>
      </c>
      <c r="M1595" t="b">
        <v>0</v>
      </c>
      <c r="N1595" s="6" t="s">
        <v>8291</v>
      </c>
      <c r="O1595" s="5">
        <f t="shared" si="96"/>
        <v>1.3636363636363637E-2</v>
      </c>
      <c r="P1595">
        <f t="shared" si="97"/>
        <v>1</v>
      </c>
      <c r="Q1595" s="6" t="s">
        <v>8338</v>
      </c>
      <c r="R1595" s="6" t="s">
        <v>8345</v>
      </c>
      <c r="S1595">
        <f t="shared" si="98"/>
        <v>2015</v>
      </c>
      <c r="T1595">
        <f t="shared" si="99"/>
        <v>1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9">
        <v>42505.472916666658</v>
      </c>
      <c r="J1596" s="9">
        <v>42445.504421296289</v>
      </c>
      <c r="K1596" t="b">
        <v>0</v>
      </c>
      <c r="L1596">
        <v>10</v>
      </c>
      <c r="M1596" t="b">
        <v>0</v>
      </c>
      <c r="N1596" s="6" t="s">
        <v>8291</v>
      </c>
      <c r="O1596" s="5">
        <f t="shared" si="96"/>
        <v>20.5</v>
      </c>
      <c r="P1596">
        <f t="shared" si="97"/>
        <v>20.5</v>
      </c>
      <c r="Q1596" s="6" t="s">
        <v>8338</v>
      </c>
      <c r="R1596" s="6" t="s">
        <v>8345</v>
      </c>
      <c r="S1596">
        <f t="shared" si="98"/>
        <v>2016</v>
      </c>
      <c r="T1596">
        <f t="shared" si="99"/>
        <v>3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9">
        <v>41808.634027777778</v>
      </c>
      <c r="J1597" s="9">
        <v>41779.84175925926</v>
      </c>
      <c r="K1597" t="b">
        <v>0</v>
      </c>
      <c r="L1597">
        <v>7</v>
      </c>
      <c r="M1597" t="b">
        <v>0</v>
      </c>
      <c r="N1597" s="6" t="s">
        <v>8291</v>
      </c>
      <c r="O1597" s="5">
        <f t="shared" si="96"/>
        <v>0.27999999999999997</v>
      </c>
      <c r="P1597">
        <f t="shared" si="97"/>
        <v>40</v>
      </c>
      <c r="Q1597" s="6" t="s">
        <v>8338</v>
      </c>
      <c r="R1597" s="6" t="s">
        <v>8345</v>
      </c>
      <c r="S1597">
        <f t="shared" si="98"/>
        <v>2014</v>
      </c>
      <c r="T1597">
        <f t="shared" si="99"/>
        <v>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9">
        <v>41986.26353009259</v>
      </c>
      <c r="J1598" s="9">
        <v>41941.221863425926</v>
      </c>
      <c r="K1598" t="b">
        <v>0</v>
      </c>
      <c r="L1598">
        <v>3</v>
      </c>
      <c r="M1598" t="b">
        <v>0</v>
      </c>
      <c r="N1598" s="6" t="s">
        <v>8291</v>
      </c>
      <c r="O1598" s="5">
        <f t="shared" si="96"/>
        <v>2.3076923076923079</v>
      </c>
      <c r="P1598">
        <f t="shared" si="97"/>
        <v>25</v>
      </c>
      <c r="Q1598" s="6" t="s">
        <v>8338</v>
      </c>
      <c r="R1598" s="6" t="s">
        <v>8345</v>
      </c>
      <c r="S1598">
        <f t="shared" si="98"/>
        <v>2014</v>
      </c>
      <c r="T1598">
        <f t="shared" si="99"/>
        <v>10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9">
        <v>42633.145798611113</v>
      </c>
      <c r="J1599" s="9">
        <v>42603.145798611113</v>
      </c>
      <c r="K1599" t="b">
        <v>0</v>
      </c>
      <c r="L1599">
        <v>0</v>
      </c>
      <c r="M1599" t="b">
        <v>0</v>
      </c>
      <c r="N1599" s="6" t="s">
        <v>8291</v>
      </c>
      <c r="O1599" s="5">
        <f t="shared" si="96"/>
        <v>0</v>
      </c>
      <c r="P1599" t="e">
        <f t="shared" si="97"/>
        <v>#DIV/0!</v>
      </c>
      <c r="Q1599" s="6" t="s">
        <v>8338</v>
      </c>
      <c r="R1599" s="6" t="s">
        <v>8345</v>
      </c>
      <c r="S1599">
        <f t="shared" si="98"/>
        <v>2016</v>
      </c>
      <c r="T1599">
        <f t="shared" si="99"/>
        <v>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9">
        <v>42211.459004629629</v>
      </c>
      <c r="J1600" s="9">
        <v>42151.459004629629</v>
      </c>
      <c r="K1600" t="b">
        <v>0</v>
      </c>
      <c r="L1600">
        <v>1</v>
      </c>
      <c r="M1600" t="b">
        <v>0</v>
      </c>
      <c r="N1600" s="6" t="s">
        <v>8291</v>
      </c>
      <c r="O1600" s="5">
        <f t="shared" si="96"/>
        <v>0.125</v>
      </c>
      <c r="P1600">
        <f t="shared" si="97"/>
        <v>1</v>
      </c>
      <c r="Q1600" s="6" t="s">
        <v>8338</v>
      </c>
      <c r="R1600" s="6" t="s">
        <v>8345</v>
      </c>
      <c r="S1600">
        <f t="shared" si="98"/>
        <v>2015</v>
      </c>
      <c r="T1600">
        <f t="shared" si="99"/>
        <v>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9">
        <v>42468.289074074077</v>
      </c>
      <c r="J1601" s="9">
        <v>42438.330740740734</v>
      </c>
      <c r="K1601" t="b">
        <v>0</v>
      </c>
      <c r="L1601">
        <v>0</v>
      </c>
      <c r="M1601" t="b">
        <v>0</v>
      </c>
      <c r="N1601" s="6" t="s">
        <v>8291</v>
      </c>
      <c r="O1601" s="5">
        <f t="shared" si="96"/>
        <v>0</v>
      </c>
      <c r="P1601" t="e">
        <f t="shared" si="97"/>
        <v>#DIV/0!</v>
      </c>
      <c r="Q1601" s="6" t="s">
        <v>8338</v>
      </c>
      <c r="R1601" s="6" t="s">
        <v>8345</v>
      </c>
      <c r="S1601">
        <f t="shared" si="98"/>
        <v>2016</v>
      </c>
      <c r="T1601">
        <f t="shared" si="99"/>
        <v>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9">
        <v>41835.007638888885</v>
      </c>
      <c r="J1602" s="9">
        <v>41790.848981481482</v>
      </c>
      <c r="K1602" t="b">
        <v>0</v>
      </c>
      <c r="L1602">
        <v>9</v>
      </c>
      <c r="M1602" t="b">
        <v>0</v>
      </c>
      <c r="N1602" s="6" t="s">
        <v>8291</v>
      </c>
      <c r="O1602" s="5">
        <f t="shared" ref="O1602:O1665" si="100">E1602/D1602*100</f>
        <v>7.3400000000000007</v>
      </c>
      <c r="P1602">
        <f t="shared" ref="P1602:P1665" si="101">E1602/L1602</f>
        <v>40.777777777777779</v>
      </c>
      <c r="Q1602" s="6" t="s">
        <v>8338</v>
      </c>
      <c r="R1602" s="6" t="s">
        <v>8345</v>
      </c>
      <c r="S1602">
        <f t="shared" si="98"/>
        <v>2014</v>
      </c>
      <c r="T1602">
        <f t="shared" si="99"/>
        <v>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9">
        <v>40667.884641203702</v>
      </c>
      <c r="J1603" s="9">
        <v>40637.884641203702</v>
      </c>
      <c r="K1603" t="b">
        <v>0</v>
      </c>
      <c r="L1603">
        <v>56</v>
      </c>
      <c r="M1603" t="b">
        <v>1</v>
      </c>
      <c r="N1603" s="6" t="s">
        <v>8276</v>
      </c>
      <c r="O1603" s="5">
        <f t="shared" si="100"/>
        <v>108.2492</v>
      </c>
      <c r="P1603">
        <f t="shared" si="101"/>
        <v>48.325535714285714</v>
      </c>
      <c r="Q1603" s="6" t="s">
        <v>8325</v>
      </c>
      <c r="R1603" s="6" t="s">
        <v>8326</v>
      </c>
      <c r="S1603">
        <f t="shared" ref="S1603:S1666" si="102">YEAR(J1603)</f>
        <v>2011</v>
      </c>
      <c r="T1603">
        <f t="shared" ref="T1603:T1666" si="103">MONTH(J1603)</f>
        <v>4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9">
        <v>40830.75</v>
      </c>
      <c r="J1604" s="9">
        <v>40788.089317129627</v>
      </c>
      <c r="K1604" t="b">
        <v>0</v>
      </c>
      <c r="L1604">
        <v>32</v>
      </c>
      <c r="M1604" t="b">
        <v>1</v>
      </c>
      <c r="N1604" s="6" t="s">
        <v>8276</v>
      </c>
      <c r="O1604" s="5">
        <f t="shared" si="100"/>
        <v>100.16666666666667</v>
      </c>
      <c r="P1604">
        <f t="shared" si="101"/>
        <v>46.953125</v>
      </c>
      <c r="Q1604" s="6" t="s">
        <v>8325</v>
      </c>
      <c r="R1604" s="6" t="s">
        <v>8326</v>
      </c>
      <c r="S1604">
        <f t="shared" si="102"/>
        <v>2011</v>
      </c>
      <c r="T1604">
        <f t="shared" si="103"/>
        <v>9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9">
        <v>40935.961331018516</v>
      </c>
      <c r="J1605" s="9">
        <v>40875.961331018516</v>
      </c>
      <c r="K1605" t="b">
        <v>0</v>
      </c>
      <c r="L1605">
        <v>30</v>
      </c>
      <c r="M1605" t="b">
        <v>1</v>
      </c>
      <c r="N1605" s="6" t="s">
        <v>8276</v>
      </c>
      <c r="O1605" s="5">
        <f t="shared" si="100"/>
        <v>100.03299999999999</v>
      </c>
      <c r="P1605">
        <f t="shared" si="101"/>
        <v>66.688666666666663</v>
      </c>
      <c r="Q1605" s="6" t="s">
        <v>8325</v>
      </c>
      <c r="R1605" s="6" t="s">
        <v>8326</v>
      </c>
      <c r="S1605">
        <f t="shared" si="102"/>
        <v>2011</v>
      </c>
      <c r="T1605">
        <f t="shared" si="103"/>
        <v>11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9">
        <v>40985.595312499994</v>
      </c>
      <c r="J1606" s="9">
        <v>40945.636979166666</v>
      </c>
      <c r="K1606" t="b">
        <v>0</v>
      </c>
      <c r="L1606">
        <v>70</v>
      </c>
      <c r="M1606" t="b">
        <v>1</v>
      </c>
      <c r="N1606" s="6" t="s">
        <v>8276</v>
      </c>
      <c r="O1606" s="5">
        <f t="shared" si="100"/>
        <v>122.10714285714286</v>
      </c>
      <c r="P1606">
        <f t="shared" si="101"/>
        <v>48.842857142857142</v>
      </c>
      <c r="Q1606" s="6" t="s">
        <v>8325</v>
      </c>
      <c r="R1606" s="6" t="s">
        <v>8326</v>
      </c>
      <c r="S1606">
        <f t="shared" si="102"/>
        <v>2012</v>
      </c>
      <c r="T1606">
        <f t="shared" si="103"/>
        <v>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9">
        <v>40756.083333333328</v>
      </c>
      <c r="J1607" s="9">
        <v>40746.804548611108</v>
      </c>
      <c r="K1607" t="b">
        <v>0</v>
      </c>
      <c r="L1607">
        <v>44</v>
      </c>
      <c r="M1607" t="b">
        <v>1</v>
      </c>
      <c r="N1607" s="6" t="s">
        <v>8276</v>
      </c>
      <c r="O1607" s="5">
        <f t="shared" si="100"/>
        <v>100.69333333333334</v>
      </c>
      <c r="P1607">
        <f t="shared" si="101"/>
        <v>137.30909090909091</v>
      </c>
      <c r="Q1607" s="6" t="s">
        <v>8325</v>
      </c>
      <c r="R1607" s="6" t="s">
        <v>8326</v>
      </c>
      <c r="S1607">
        <f t="shared" si="102"/>
        <v>2011</v>
      </c>
      <c r="T1607">
        <f t="shared" si="103"/>
        <v>7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9">
        <v>40625.861550925925</v>
      </c>
      <c r="J1608" s="9">
        <v>40535.903217592589</v>
      </c>
      <c r="K1608" t="b">
        <v>0</v>
      </c>
      <c r="L1608">
        <v>92</v>
      </c>
      <c r="M1608" t="b">
        <v>1</v>
      </c>
      <c r="N1608" s="6" t="s">
        <v>8276</v>
      </c>
      <c r="O1608" s="5">
        <f t="shared" si="100"/>
        <v>101.004125</v>
      </c>
      <c r="P1608">
        <f t="shared" si="101"/>
        <v>87.829673913043479</v>
      </c>
      <c r="Q1608" s="6" t="s">
        <v>8325</v>
      </c>
      <c r="R1608" s="6" t="s">
        <v>8326</v>
      </c>
      <c r="S1608">
        <f t="shared" si="102"/>
        <v>2010</v>
      </c>
      <c r="T1608">
        <f t="shared" si="103"/>
        <v>12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9">
        <v>41074.600127314814</v>
      </c>
      <c r="J1609" s="9">
        <v>41053.600127314814</v>
      </c>
      <c r="K1609" t="b">
        <v>0</v>
      </c>
      <c r="L1609">
        <v>205</v>
      </c>
      <c r="M1609" t="b">
        <v>1</v>
      </c>
      <c r="N1609" s="6" t="s">
        <v>8276</v>
      </c>
      <c r="O1609" s="5">
        <f t="shared" si="100"/>
        <v>145.11000000000001</v>
      </c>
      <c r="P1609">
        <f t="shared" si="101"/>
        <v>70.785365853658533</v>
      </c>
      <c r="Q1609" s="6" t="s">
        <v>8325</v>
      </c>
      <c r="R1609" s="6" t="s">
        <v>8326</v>
      </c>
      <c r="S1609">
        <f t="shared" si="102"/>
        <v>2012</v>
      </c>
      <c r="T1609">
        <f t="shared" si="103"/>
        <v>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9">
        <v>41640.018055555556</v>
      </c>
      <c r="J1610" s="9">
        <v>41607.622523148144</v>
      </c>
      <c r="K1610" t="b">
        <v>0</v>
      </c>
      <c r="L1610">
        <v>23</v>
      </c>
      <c r="M1610" t="b">
        <v>1</v>
      </c>
      <c r="N1610" s="6" t="s">
        <v>8276</v>
      </c>
      <c r="O1610" s="5">
        <f t="shared" si="100"/>
        <v>101.25</v>
      </c>
      <c r="P1610">
        <f t="shared" si="101"/>
        <v>52.826086956521742</v>
      </c>
      <c r="Q1610" s="6" t="s">
        <v>8325</v>
      </c>
      <c r="R1610" s="6" t="s">
        <v>8326</v>
      </c>
      <c r="S1610">
        <f t="shared" si="102"/>
        <v>2013</v>
      </c>
      <c r="T1610">
        <f t="shared" si="103"/>
        <v>11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9">
        <v>40849.125</v>
      </c>
      <c r="J1611" s="9">
        <v>40795.792928240735</v>
      </c>
      <c r="K1611" t="b">
        <v>0</v>
      </c>
      <c r="L1611">
        <v>4</v>
      </c>
      <c r="M1611" t="b">
        <v>1</v>
      </c>
      <c r="N1611" s="6" t="s">
        <v>8276</v>
      </c>
      <c r="O1611" s="5">
        <f t="shared" si="100"/>
        <v>118.33333333333333</v>
      </c>
      <c r="P1611">
        <f t="shared" si="101"/>
        <v>443.75</v>
      </c>
      <c r="Q1611" s="6" t="s">
        <v>8325</v>
      </c>
      <c r="R1611" s="6" t="s">
        <v>8326</v>
      </c>
      <c r="S1611">
        <f t="shared" si="102"/>
        <v>2011</v>
      </c>
      <c r="T1611">
        <f t="shared" si="103"/>
        <v>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9">
        <v>41258.716550925921</v>
      </c>
      <c r="J1612" s="9">
        <v>41228.716550925921</v>
      </c>
      <c r="K1612" t="b">
        <v>0</v>
      </c>
      <c r="L1612">
        <v>112</v>
      </c>
      <c r="M1612" t="b">
        <v>1</v>
      </c>
      <c r="N1612" s="6" t="s">
        <v>8276</v>
      </c>
      <c r="O1612" s="5">
        <f t="shared" si="100"/>
        <v>271.85000000000002</v>
      </c>
      <c r="P1612">
        <f t="shared" si="101"/>
        <v>48.544642857142854</v>
      </c>
      <c r="Q1612" s="6" t="s">
        <v>8325</v>
      </c>
      <c r="R1612" s="6" t="s">
        <v>8326</v>
      </c>
      <c r="S1612">
        <f t="shared" si="102"/>
        <v>2012</v>
      </c>
      <c r="T1612">
        <f t="shared" si="103"/>
        <v>11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9">
        <v>41429.792037037034</v>
      </c>
      <c r="J1613" s="9">
        <v>41408.792037037034</v>
      </c>
      <c r="K1613" t="b">
        <v>0</v>
      </c>
      <c r="L1613">
        <v>27</v>
      </c>
      <c r="M1613" t="b">
        <v>1</v>
      </c>
      <c r="N1613" s="6" t="s">
        <v>8276</v>
      </c>
      <c r="O1613" s="5">
        <f t="shared" si="100"/>
        <v>125.125</v>
      </c>
      <c r="P1613">
        <f t="shared" si="101"/>
        <v>37.074074074074076</v>
      </c>
      <c r="Q1613" s="6" t="s">
        <v>8325</v>
      </c>
      <c r="R1613" s="6" t="s">
        <v>8326</v>
      </c>
      <c r="S1613">
        <f t="shared" si="102"/>
        <v>2013</v>
      </c>
      <c r="T1613">
        <f t="shared" si="103"/>
        <v>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9">
        <v>41276.666481481479</v>
      </c>
      <c r="J1614" s="9">
        <v>41246.666481481479</v>
      </c>
      <c r="K1614" t="b">
        <v>0</v>
      </c>
      <c r="L1614">
        <v>11</v>
      </c>
      <c r="M1614" t="b">
        <v>1</v>
      </c>
      <c r="N1614" s="6" t="s">
        <v>8276</v>
      </c>
      <c r="O1614" s="5">
        <f t="shared" si="100"/>
        <v>110.00000000000001</v>
      </c>
      <c r="P1614">
        <f t="shared" si="101"/>
        <v>50</v>
      </c>
      <c r="Q1614" s="6" t="s">
        <v>8325</v>
      </c>
      <c r="R1614" s="6" t="s">
        <v>8326</v>
      </c>
      <c r="S1614">
        <f t="shared" si="102"/>
        <v>2012</v>
      </c>
      <c r="T1614">
        <f t="shared" si="103"/>
        <v>12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9">
        <v>41111.861134259256</v>
      </c>
      <c r="J1615" s="9">
        <v>41081.861134259256</v>
      </c>
      <c r="K1615" t="b">
        <v>0</v>
      </c>
      <c r="L1615">
        <v>26</v>
      </c>
      <c r="M1615" t="b">
        <v>1</v>
      </c>
      <c r="N1615" s="6" t="s">
        <v>8276</v>
      </c>
      <c r="O1615" s="5">
        <f t="shared" si="100"/>
        <v>101.49999999999999</v>
      </c>
      <c r="P1615">
        <f t="shared" si="101"/>
        <v>39.03846153846154</v>
      </c>
      <c r="Q1615" s="6" t="s">
        <v>8325</v>
      </c>
      <c r="R1615" s="6" t="s">
        <v>8326</v>
      </c>
      <c r="S1615">
        <f t="shared" si="102"/>
        <v>2012</v>
      </c>
      <c r="T1615">
        <f t="shared" si="103"/>
        <v>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9">
        <v>41854.5</v>
      </c>
      <c r="J1616" s="9">
        <v>41794.772789351846</v>
      </c>
      <c r="K1616" t="b">
        <v>0</v>
      </c>
      <c r="L1616">
        <v>77</v>
      </c>
      <c r="M1616" t="b">
        <v>1</v>
      </c>
      <c r="N1616" s="6" t="s">
        <v>8276</v>
      </c>
      <c r="O1616" s="5">
        <f t="shared" si="100"/>
        <v>102.69999999999999</v>
      </c>
      <c r="P1616">
        <f t="shared" si="101"/>
        <v>66.688311688311686</v>
      </c>
      <c r="Q1616" s="6" t="s">
        <v>8325</v>
      </c>
      <c r="R1616" s="6" t="s">
        <v>8326</v>
      </c>
      <c r="S1616">
        <f t="shared" si="102"/>
        <v>2014</v>
      </c>
      <c r="T1616">
        <f t="shared" si="103"/>
        <v>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9">
        <v>40889.884212962963</v>
      </c>
      <c r="J1617" s="9">
        <v>40844.842546296291</v>
      </c>
      <c r="K1617" t="b">
        <v>0</v>
      </c>
      <c r="L1617">
        <v>136</v>
      </c>
      <c r="M1617" t="b">
        <v>1</v>
      </c>
      <c r="N1617" s="6" t="s">
        <v>8276</v>
      </c>
      <c r="O1617" s="5">
        <f t="shared" si="100"/>
        <v>114.12500000000001</v>
      </c>
      <c r="P1617">
        <f t="shared" si="101"/>
        <v>67.132352941176464</v>
      </c>
      <c r="Q1617" s="6" t="s">
        <v>8325</v>
      </c>
      <c r="R1617" s="6" t="s">
        <v>8326</v>
      </c>
      <c r="S1617">
        <f t="shared" si="102"/>
        <v>2011</v>
      </c>
      <c r="T1617">
        <f t="shared" si="103"/>
        <v>10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9">
        <v>41235.708333333328</v>
      </c>
      <c r="J1618" s="9">
        <v>41194.507187499999</v>
      </c>
      <c r="K1618" t="b">
        <v>0</v>
      </c>
      <c r="L1618">
        <v>157</v>
      </c>
      <c r="M1618" t="b">
        <v>1</v>
      </c>
      <c r="N1618" s="6" t="s">
        <v>8276</v>
      </c>
      <c r="O1618" s="5">
        <f t="shared" si="100"/>
        <v>104.2</v>
      </c>
      <c r="P1618">
        <f t="shared" si="101"/>
        <v>66.369426751592357</v>
      </c>
      <c r="Q1618" s="6" t="s">
        <v>8325</v>
      </c>
      <c r="R1618" s="6" t="s">
        <v>8326</v>
      </c>
      <c r="S1618">
        <f t="shared" si="102"/>
        <v>2012</v>
      </c>
      <c r="T1618">
        <f t="shared" si="103"/>
        <v>10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9">
        <v>41579.583333333328</v>
      </c>
      <c r="J1619" s="9">
        <v>41546.455879629626</v>
      </c>
      <c r="K1619" t="b">
        <v>0</v>
      </c>
      <c r="L1619">
        <v>158</v>
      </c>
      <c r="M1619" t="b">
        <v>1</v>
      </c>
      <c r="N1619" s="6" t="s">
        <v>8276</v>
      </c>
      <c r="O1619" s="5">
        <f t="shared" si="100"/>
        <v>145.85714285714286</v>
      </c>
      <c r="P1619">
        <f t="shared" si="101"/>
        <v>64.620253164556956</v>
      </c>
      <c r="Q1619" s="6" t="s">
        <v>8325</v>
      </c>
      <c r="R1619" s="6" t="s">
        <v>8326</v>
      </c>
      <c r="S1619">
        <f t="shared" si="102"/>
        <v>2013</v>
      </c>
      <c r="T1619">
        <f t="shared" si="103"/>
        <v>9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9">
        <v>41341.446006944439</v>
      </c>
      <c r="J1620" s="9">
        <v>41301.446006944439</v>
      </c>
      <c r="K1620" t="b">
        <v>0</v>
      </c>
      <c r="L1620">
        <v>27</v>
      </c>
      <c r="M1620" t="b">
        <v>1</v>
      </c>
      <c r="N1620" s="6" t="s">
        <v>8276</v>
      </c>
      <c r="O1620" s="5">
        <f t="shared" si="100"/>
        <v>105.06666666666666</v>
      </c>
      <c r="P1620">
        <f t="shared" si="101"/>
        <v>58.370370370370374</v>
      </c>
      <c r="Q1620" s="6" t="s">
        <v>8325</v>
      </c>
      <c r="R1620" s="6" t="s">
        <v>8326</v>
      </c>
      <c r="S1620">
        <f t="shared" si="102"/>
        <v>2013</v>
      </c>
      <c r="T1620">
        <f t="shared" si="103"/>
        <v>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9">
        <v>41896.977847222224</v>
      </c>
      <c r="J1621" s="9">
        <v>41875.977847222224</v>
      </c>
      <c r="K1621" t="b">
        <v>0</v>
      </c>
      <c r="L1621">
        <v>23</v>
      </c>
      <c r="M1621" t="b">
        <v>1</v>
      </c>
      <c r="N1621" s="6" t="s">
        <v>8276</v>
      </c>
      <c r="O1621" s="5">
        <f t="shared" si="100"/>
        <v>133.33333333333331</v>
      </c>
      <c r="P1621">
        <f t="shared" si="101"/>
        <v>86.956521739130437</v>
      </c>
      <c r="Q1621" s="6" t="s">
        <v>8325</v>
      </c>
      <c r="R1621" s="6" t="s">
        <v>8326</v>
      </c>
      <c r="S1621">
        <f t="shared" si="102"/>
        <v>2014</v>
      </c>
      <c r="T1621">
        <f t="shared" si="103"/>
        <v>8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9">
        <v>41328.131249999999</v>
      </c>
      <c r="J1622" s="9">
        <v>41321.131249999999</v>
      </c>
      <c r="K1622" t="b">
        <v>0</v>
      </c>
      <c r="L1622">
        <v>17</v>
      </c>
      <c r="M1622" t="b">
        <v>1</v>
      </c>
      <c r="N1622" s="6" t="s">
        <v>8276</v>
      </c>
      <c r="O1622" s="5">
        <f t="shared" si="100"/>
        <v>112.99999999999999</v>
      </c>
      <c r="P1622">
        <f t="shared" si="101"/>
        <v>66.470588235294116</v>
      </c>
      <c r="Q1622" s="6" t="s">
        <v>8325</v>
      </c>
      <c r="R1622" s="6" t="s">
        <v>8326</v>
      </c>
      <c r="S1622">
        <f t="shared" si="102"/>
        <v>2013</v>
      </c>
      <c r="T1622">
        <f t="shared" si="103"/>
        <v>2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9">
        <v>41056.957638888889</v>
      </c>
      <c r="J1623" s="9">
        <v>41003.398321759254</v>
      </c>
      <c r="K1623" t="b">
        <v>0</v>
      </c>
      <c r="L1623">
        <v>37</v>
      </c>
      <c r="M1623" t="b">
        <v>1</v>
      </c>
      <c r="N1623" s="6" t="s">
        <v>8276</v>
      </c>
      <c r="O1623" s="5">
        <f t="shared" si="100"/>
        <v>121.2</v>
      </c>
      <c r="P1623">
        <f t="shared" si="101"/>
        <v>163.78378378378378</v>
      </c>
      <c r="Q1623" s="6" t="s">
        <v>8325</v>
      </c>
      <c r="R1623" s="6" t="s">
        <v>8326</v>
      </c>
      <c r="S1623">
        <f t="shared" si="102"/>
        <v>2012</v>
      </c>
      <c r="T1623">
        <f t="shared" si="103"/>
        <v>4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9">
        <v>41990.124305555553</v>
      </c>
      <c r="J1624" s="9">
        <v>41950.086504629624</v>
      </c>
      <c r="K1624" t="b">
        <v>0</v>
      </c>
      <c r="L1624">
        <v>65</v>
      </c>
      <c r="M1624" t="b">
        <v>1</v>
      </c>
      <c r="N1624" s="6" t="s">
        <v>8276</v>
      </c>
      <c r="O1624" s="5">
        <f t="shared" si="100"/>
        <v>101.72463768115942</v>
      </c>
      <c r="P1624">
        <f t="shared" si="101"/>
        <v>107.98461538461538</v>
      </c>
      <c r="Q1624" s="6" t="s">
        <v>8325</v>
      </c>
      <c r="R1624" s="6" t="s">
        <v>8326</v>
      </c>
      <c r="S1624">
        <f t="shared" si="102"/>
        <v>2014</v>
      </c>
      <c r="T1624">
        <f t="shared" si="103"/>
        <v>11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9">
        <v>41513.480196759258</v>
      </c>
      <c r="J1625" s="9">
        <v>41453.480196759258</v>
      </c>
      <c r="K1625" t="b">
        <v>0</v>
      </c>
      <c r="L1625">
        <v>18</v>
      </c>
      <c r="M1625" t="b">
        <v>1</v>
      </c>
      <c r="N1625" s="6" t="s">
        <v>8276</v>
      </c>
      <c r="O1625" s="5">
        <f t="shared" si="100"/>
        <v>101.06666666666666</v>
      </c>
      <c r="P1625">
        <f t="shared" si="101"/>
        <v>42.111111111111114</v>
      </c>
      <c r="Q1625" s="6" t="s">
        <v>8325</v>
      </c>
      <c r="R1625" s="6" t="s">
        <v>8326</v>
      </c>
      <c r="S1625">
        <f t="shared" si="102"/>
        <v>2013</v>
      </c>
      <c r="T1625">
        <f t="shared" si="103"/>
        <v>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9">
        <v>41283.158969907403</v>
      </c>
      <c r="J1626" s="9">
        <v>41243.158969907403</v>
      </c>
      <c r="K1626" t="b">
        <v>0</v>
      </c>
      <c r="L1626">
        <v>25</v>
      </c>
      <c r="M1626" t="b">
        <v>1</v>
      </c>
      <c r="N1626" s="6" t="s">
        <v>8276</v>
      </c>
      <c r="O1626" s="5">
        <f t="shared" si="100"/>
        <v>118</v>
      </c>
      <c r="P1626">
        <f t="shared" si="101"/>
        <v>47.2</v>
      </c>
      <c r="Q1626" s="6" t="s">
        <v>8325</v>
      </c>
      <c r="R1626" s="6" t="s">
        <v>8326</v>
      </c>
      <c r="S1626">
        <f t="shared" si="102"/>
        <v>2012</v>
      </c>
      <c r="T1626">
        <f t="shared" si="103"/>
        <v>11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9">
        <v>41163.491354166668</v>
      </c>
      <c r="J1627" s="9">
        <v>41135.491354166668</v>
      </c>
      <c r="K1627" t="b">
        <v>0</v>
      </c>
      <c r="L1627">
        <v>104</v>
      </c>
      <c r="M1627" t="b">
        <v>1</v>
      </c>
      <c r="N1627" s="6" t="s">
        <v>8276</v>
      </c>
      <c r="O1627" s="5">
        <f t="shared" si="100"/>
        <v>155.33333333333331</v>
      </c>
      <c r="P1627">
        <f t="shared" si="101"/>
        <v>112.01923076923077</v>
      </c>
      <c r="Q1627" s="6" t="s">
        <v>8325</v>
      </c>
      <c r="R1627" s="6" t="s">
        <v>8326</v>
      </c>
      <c r="S1627">
        <f t="shared" si="102"/>
        <v>2012</v>
      </c>
      <c r="T1627">
        <f t="shared" si="103"/>
        <v>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9">
        <v>41609.681331018517</v>
      </c>
      <c r="J1628" s="9">
        <v>41579.639664351853</v>
      </c>
      <c r="K1628" t="b">
        <v>0</v>
      </c>
      <c r="L1628">
        <v>108</v>
      </c>
      <c r="M1628" t="b">
        <v>1</v>
      </c>
      <c r="N1628" s="6" t="s">
        <v>8276</v>
      </c>
      <c r="O1628" s="5">
        <f t="shared" si="100"/>
        <v>101.18750000000001</v>
      </c>
      <c r="P1628">
        <f t="shared" si="101"/>
        <v>74.953703703703709</v>
      </c>
      <c r="Q1628" s="6" t="s">
        <v>8325</v>
      </c>
      <c r="R1628" s="6" t="s">
        <v>8326</v>
      </c>
      <c r="S1628">
        <f t="shared" si="102"/>
        <v>2013</v>
      </c>
      <c r="T1628">
        <f t="shared" si="103"/>
        <v>11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9">
        <v>41238.999305555553</v>
      </c>
      <c r="J1629" s="9">
        <v>41205.498715277776</v>
      </c>
      <c r="K1629" t="b">
        <v>0</v>
      </c>
      <c r="L1629">
        <v>38</v>
      </c>
      <c r="M1629" t="b">
        <v>1</v>
      </c>
      <c r="N1629" s="6" t="s">
        <v>8276</v>
      </c>
      <c r="O1629" s="5">
        <f t="shared" si="100"/>
        <v>117</v>
      </c>
      <c r="P1629">
        <f t="shared" si="101"/>
        <v>61.578947368421055</v>
      </c>
      <c r="Q1629" s="6" t="s">
        <v>8325</v>
      </c>
      <c r="R1629" s="6" t="s">
        <v>8326</v>
      </c>
      <c r="S1629">
        <f t="shared" si="102"/>
        <v>2012</v>
      </c>
      <c r="T1629">
        <f t="shared" si="103"/>
        <v>10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9">
        <v>41807.528726851851</v>
      </c>
      <c r="J1630" s="9">
        <v>41774.528726851851</v>
      </c>
      <c r="K1630" t="b">
        <v>0</v>
      </c>
      <c r="L1630">
        <v>88</v>
      </c>
      <c r="M1630" t="b">
        <v>1</v>
      </c>
      <c r="N1630" s="6" t="s">
        <v>8276</v>
      </c>
      <c r="O1630" s="5">
        <f t="shared" si="100"/>
        <v>100.925</v>
      </c>
      <c r="P1630">
        <f t="shared" si="101"/>
        <v>45.875</v>
      </c>
      <c r="Q1630" s="6" t="s">
        <v>8325</v>
      </c>
      <c r="R1630" s="6" t="s">
        <v>8326</v>
      </c>
      <c r="S1630">
        <f t="shared" si="102"/>
        <v>2014</v>
      </c>
      <c r="T1630">
        <f t="shared" si="103"/>
        <v>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9">
        <v>41690.658946759257</v>
      </c>
      <c r="J1631" s="9">
        <v>41645.658946759257</v>
      </c>
      <c r="K1631" t="b">
        <v>0</v>
      </c>
      <c r="L1631">
        <v>82</v>
      </c>
      <c r="M1631" t="b">
        <v>1</v>
      </c>
      <c r="N1631" s="6" t="s">
        <v>8276</v>
      </c>
      <c r="O1631" s="5">
        <f t="shared" si="100"/>
        <v>103.66666666666666</v>
      </c>
      <c r="P1631">
        <f t="shared" si="101"/>
        <v>75.853658536585371</v>
      </c>
      <c r="Q1631" s="6" t="s">
        <v>8325</v>
      </c>
      <c r="R1631" s="6" t="s">
        <v>8326</v>
      </c>
      <c r="S1631">
        <f t="shared" si="102"/>
        <v>2014</v>
      </c>
      <c r="T1631">
        <f t="shared" si="103"/>
        <v>1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9">
        <v>40970.082638888889</v>
      </c>
      <c r="J1632" s="9">
        <v>40939.629340277774</v>
      </c>
      <c r="K1632" t="b">
        <v>0</v>
      </c>
      <c r="L1632">
        <v>126</v>
      </c>
      <c r="M1632" t="b">
        <v>1</v>
      </c>
      <c r="N1632" s="6" t="s">
        <v>8276</v>
      </c>
      <c r="O1632" s="5">
        <f t="shared" si="100"/>
        <v>265.25</v>
      </c>
      <c r="P1632">
        <f t="shared" si="101"/>
        <v>84.206349206349202</v>
      </c>
      <c r="Q1632" s="6" t="s">
        <v>8325</v>
      </c>
      <c r="R1632" s="6" t="s">
        <v>8326</v>
      </c>
      <c r="S1632">
        <f t="shared" si="102"/>
        <v>2012</v>
      </c>
      <c r="T1632">
        <f t="shared" si="103"/>
        <v>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9">
        <v>41194.65116898148</v>
      </c>
      <c r="J1633" s="9">
        <v>41164.65116898148</v>
      </c>
      <c r="K1633" t="b">
        <v>0</v>
      </c>
      <c r="L1633">
        <v>133</v>
      </c>
      <c r="M1633" t="b">
        <v>1</v>
      </c>
      <c r="N1633" s="6" t="s">
        <v>8276</v>
      </c>
      <c r="O1633" s="5">
        <f t="shared" si="100"/>
        <v>155.91</v>
      </c>
      <c r="P1633">
        <f t="shared" si="101"/>
        <v>117.22556390977444</v>
      </c>
      <c r="Q1633" s="6" t="s">
        <v>8325</v>
      </c>
      <c r="R1633" s="6" t="s">
        <v>8326</v>
      </c>
      <c r="S1633">
        <f t="shared" si="102"/>
        <v>2012</v>
      </c>
      <c r="T1633">
        <f t="shared" si="103"/>
        <v>9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9">
        <v>40810.132569444439</v>
      </c>
      <c r="J1634" s="9">
        <v>40750.132569444439</v>
      </c>
      <c r="K1634" t="b">
        <v>0</v>
      </c>
      <c r="L1634">
        <v>47</v>
      </c>
      <c r="M1634" t="b">
        <v>1</v>
      </c>
      <c r="N1634" s="6" t="s">
        <v>8276</v>
      </c>
      <c r="O1634" s="5">
        <f t="shared" si="100"/>
        <v>101.62500000000001</v>
      </c>
      <c r="P1634">
        <f t="shared" si="101"/>
        <v>86.489361702127653</v>
      </c>
      <c r="Q1634" s="6" t="s">
        <v>8325</v>
      </c>
      <c r="R1634" s="6" t="s">
        <v>8326</v>
      </c>
      <c r="S1634">
        <f t="shared" si="102"/>
        <v>2011</v>
      </c>
      <c r="T1634">
        <f t="shared" si="103"/>
        <v>7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9">
        <v>40924</v>
      </c>
      <c r="J1635" s="9">
        <v>40896.675416666665</v>
      </c>
      <c r="K1635" t="b">
        <v>0</v>
      </c>
      <c r="L1635">
        <v>58</v>
      </c>
      <c r="M1635" t="b">
        <v>1</v>
      </c>
      <c r="N1635" s="6" t="s">
        <v>8276</v>
      </c>
      <c r="O1635" s="5">
        <f t="shared" si="100"/>
        <v>100</v>
      </c>
      <c r="P1635">
        <f t="shared" si="101"/>
        <v>172.41379310344828</v>
      </c>
      <c r="Q1635" s="6" t="s">
        <v>8325</v>
      </c>
      <c r="R1635" s="6" t="s">
        <v>8326</v>
      </c>
      <c r="S1635">
        <f t="shared" si="102"/>
        <v>2011</v>
      </c>
      <c r="T1635">
        <f t="shared" si="103"/>
        <v>12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9">
        <v>40696.040972222218</v>
      </c>
      <c r="J1636" s="9">
        <v>40657.981493055551</v>
      </c>
      <c r="K1636" t="b">
        <v>0</v>
      </c>
      <c r="L1636">
        <v>32</v>
      </c>
      <c r="M1636" t="b">
        <v>1</v>
      </c>
      <c r="N1636" s="6" t="s">
        <v>8276</v>
      </c>
      <c r="O1636" s="5">
        <f t="shared" si="100"/>
        <v>100.49999999999999</v>
      </c>
      <c r="P1636">
        <f t="shared" si="101"/>
        <v>62.8125</v>
      </c>
      <c r="Q1636" s="6" t="s">
        <v>8325</v>
      </c>
      <c r="R1636" s="6" t="s">
        <v>8326</v>
      </c>
      <c r="S1636">
        <f t="shared" si="102"/>
        <v>2011</v>
      </c>
      <c r="T1636">
        <f t="shared" si="103"/>
        <v>4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9">
        <v>42562.660428240742</v>
      </c>
      <c r="J1637" s="9">
        <v>42502.660428240742</v>
      </c>
      <c r="K1637" t="b">
        <v>0</v>
      </c>
      <c r="L1637">
        <v>37</v>
      </c>
      <c r="M1637" t="b">
        <v>1</v>
      </c>
      <c r="N1637" s="6" t="s">
        <v>8276</v>
      </c>
      <c r="O1637" s="5">
        <f t="shared" si="100"/>
        <v>125.29999999999998</v>
      </c>
      <c r="P1637">
        <f t="shared" si="101"/>
        <v>67.729729729729726</v>
      </c>
      <c r="Q1637" s="6" t="s">
        <v>8325</v>
      </c>
      <c r="R1637" s="6" t="s">
        <v>8326</v>
      </c>
      <c r="S1637">
        <f t="shared" si="102"/>
        <v>2016</v>
      </c>
      <c r="T1637">
        <f t="shared" si="103"/>
        <v>5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9">
        <v>40705.958333333328</v>
      </c>
      <c r="J1638" s="9">
        <v>40662.878333333334</v>
      </c>
      <c r="K1638" t="b">
        <v>0</v>
      </c>
      <c r="L1638">
        <v>87</v>
      </c>
      <c r="M1638" t="b">
        <v>1</v>
      </c>
      <c r="N1638" s="6" t="s">
        <v>8276</v>
      </c>
      <c r="O1638" s="5">
        <f t="shared" si="100"/>
        <v>103.55555555555556</v>
      </c>
      <c r="P1638">
        <f t="shared" si="101"/>
        <v>53.5632183908046</v>
      </c>
      <c r="Q1638" s="6" t="s">
        <v>8325</v>
      </c>
      <c r="R1638" s="6" t="s">
        <v>8326</v>
      </c>
      <c r="S1638">
        <f t="shared" si="102"/>
        <v>2011</v>
      </c>
      <c r="T1638">
        <f t="shared" si="103"/>
        <v>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9">
        <v>40178.777083333334</v>
      </c>
      <c r="J1639" s="9">
        <v>40122.543287037035</v>
      </c>
      <c r="K1639" t="b">
        <v>0</v>
      </c>
      <c r="L1639">
        <v>15</v>
      </c>
      <c r="M1639" t="b">
        <v>1</v>
      </c>
      <c r="N1639" s="6" t="s">
        <v>8276</v>
      </c>
      <c r="O1639" s="5">
        <f t="shared" si="100"/>
        <v>103.8</v>
      </c>
      <c r="P1639">
        <f t="shared" si="101"/>
        <v>34.6</v>
      </c>
      <c r="Q1639" s="6" t="s">
        <v>8325</v>
      </c>
      <c r="R1639" s="6" t="s">
        <v>8326</v>
      </c>
      <c r="S1639">
        <f t="shared" si="102"/>
        <v>2009</v>
      </c>
      <c r="T1639">
        <f t="shared" si="103"/>
        <v>11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9">
        <v>41333.684027777774</v>
      </c>
      <c r="J1640" s="9">
        <v>41288.478796296295</v>
      </c>
      <c r="K1640" t="b">
        <v>0</v>
      </c>
      <c r="L1640">
        <v>27</v>
      </c>
      <c r="M1640" t="b">
        <v>1</v>
      </c>
      <c r="N1640" s="6" t="s">
        <v>8276</v>
      </c>
      <c r="O1640" s="5">
        <f t="shared" si="100"/>
        <v>105</v>
      </c>
      <c r="P1640">
        <f t="shared" si="101"/>
        <v>38.888888888888886</v>
      </c>
      <c r="Q1640" s="6" t="s">
        <v>8325</v>
      </c>
      <c r="R1640" s="6" t="s">
        <v>8326</v>
      </c>
      <c r="S1640">
        <f t="shared" si="102"/>
        <v>2013</v>
      </c>
      <c r="T1640">
        <f t="shared" si="103"/>
        <v>1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9">
        <v>40971.444039351853</v>
      </c>
      <c r="J1641" s="9">
        <v>40941.444039351853</v>
      </c>
      <c r="K1641" t="b">
        <v>0</v>
      </c>
      <c r="L1641">
        <v>19</v>
      </c>
      <c r="M1641" t="b">
        <v>1</v>
      </c>
      <c r="N1641" s="6" t="s">
        <v>8276</v>
      </c>
      <c r="O1641" s="5">
        <f t="shared" si="100"/>
        <v>100</v>
      </c>
      <c r="P1641">
        <f t="shared" si="101"/>
        <v>94.736842105263165</v>
      </c>
      <c r="Q1641" s="6" t="s">
        <v>8325</v>
      </c>
      <c r="R1641" s="6" t="s">
        <v>8326</v>
      </c>
      <c r="S1641">
        <f t="shared" si="102"/>
        <v>2012</v>
      </c>
      <c r="T1641">
        <f t="shared" si="103"/>
        <v>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9">
        <v>40392.874305555553</v>
      </c>
      <c r="J1642" s="9">
        <v>40379.022627314815</v>
      </c>
      <c r="K1642" t="b">
        <v>0</v>
      </c>
      <c r="L1642">
        <v>17</v>
      </c>
      <c r="M1642" t="b">
        <v>1</v>
      </c>
      <c r="N1642" s="6" t="s">
        <v>8276</v>
      </c>
      <c r="O1642" s="5">
        <f t="shared" si="100"/>
        <v>169.86</v>
      </c>
      <c r="P1642">
        <f t="shared" si="101"/>
        <v>39.967058823529413</v>
      </c>
      <c r="Q1642" s="6" t="s">
        <v>8325</v>
      </c>
      <c r="R1642" s="6" t="s">
        <v>8326</v>
      </c>
      <c r="S1642">
        <f t="shared" si="102"/>
        <v>2010</v>
      </c>
      <c r="T1642">
        <f t="shared" si="103"/>
        <v>7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9">
        <v>41992.388240740744</v>
      </c>
      <c r="J1643" s="9">
        <v>41962.388240740744</v>
      </c>
      <c r="K1643" t="b">
        <v>0</v>
      </c>
      <c r="L1643">
        <v>26</v>
      </c>
      <c r="M1643" t="b">
        <v>1</v>
      </c>
      <c r="N1643" s="6" t="s">
        <v>8292</v>
      </c>
      <c r="O1643" s="5">
        <f t="shared" si="100"/>
        <v>101.4</v>
      </c>
      <c r="P1643">
        <f t="shared" si="101"/>
        <v>97.5</v>
      </c>
      <c r="Q1643" s="6" t="s">
        <v>8325</v>
      </c>
      <c r="R1643" s="6" t="s">
        <v>8346</v>
      </c>
      <c r="S1643">
        <f t="shared" si="102"/>
        <v>2014</v>
      </c>
      <c r="T1643">
        <f t="shared" si="103"/>
        <v>11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9">
        <v>40707.816284722219</v>
      </c>
      <c r="J1644" s="9">
        <v>40687.816284722219</v>
      </c>
      <c r="K1644" t="b">
        <v>0</v>
      </c>
      <c r="L1644">
        <v>28</v>
      </c>
      <c r="M1644" t="b">
        <v>1</v>
      </c>
      <c r="N1644" s="6" t="s">
        <v>8292</v>
      </c>
      <c r="O1644" s="5">
        <f t="shared" si="100"/>
        <v>100</v>
      </c>
      <c r="P1644">
        <f t="shared" si="101"/>
        <v>42.857142857142854</v>
      </c>
      <c r="Q1644" s="6" t="s">
        <v>8325</v>
      </c>
      <c r="R1644" s="6" t="s">
        <v>8346</v>
      </c>
      <c r="S1644">
        <f t="shared" si="102"/>
        <v>2011</v>
      </c>
      <c r="T1644">
        <f t="shared" si="103"/>
        <v>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9">
        <v>41176.615879629629</v>
      </c>
      <c r="J1645" s="9">
        <v>41146.615879629629</v>
      </c>
      <c r="K1645" t="b">
        <v>0</v>
      </c>
      <c r="L1645">
        <v>37</v>
      </c>
      <c r="M1645" t="b">
        <v>1</v>
      </c>
      <c r="N1645" s="6" t="s">
        <v>8292</v>
      </c>
      <c r="O1645" s="5">
        <f t="shared" si="100"/>
        <v>124.70000000000002</v>
      </c>
      <c r="P1645">
        <f t="shared" si="101"/>
        <v>168.51351351351352</v>
      </c>
      <c r="Q1645" s="6" t="s">
        <v>8325</v>
      </c>
      <c r="R1645" s="6" t="s">
        <v>8346</v>
      </c>
      <c r="S1645">
        <f t="shared" si="102"/>
        <v>2012</v>
      </c>
      <c r="T1645">
        <f t="shared" si="103"/>
        <v>8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9">
        <v>41234.893055555556</v>
      </c>
      <c r="J1646" s="9">
        <v>41174.851388888885</v>
      </c>
      <c r="K1646" t="b">
        <v>0</v>
      </c>
      <c r="L1646">
        <v>128</v>
      </c>
      <c r="M1646" t="b">
        <v>1</v>
      </c>
      <c r="N1646" s="6" t="s">
        <v>8292</v>
      </c>
      <c r="O1646" s="5">
        <f t="shared" si="100"/>
        <v>109.5</v>
      </c>
      <c r="P1646">
        <f t="shared" si="101"/>
        <v>85.546875</v>
      </c>
      <c r="Q1646" s="6" t="s">
        <v>8325</v>
      </c>
      <c r="R1646" s="6" t="s">
        <v>8346</v>
      </c>
      <c r="S1646">
        <f t="shared" si="102"/>
        <v>2012</v>
      </c>
      <c r="T1646">
        <f t="shared" si="103"/>
        <v>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9">
        <v>41535.409027777772</v>
      </c>
      <c r="J1647" s="9">
        <v>41521.409027777772</v>
      </c>
      <c r="K1647" t="b">
        <v>0</v>
      </c>
      <c r="L1647">
        <v>10</v>
      </c>
      <c r="M1647" t="b">
        <v>1</v>
      </c>
      <c r="N1647" s="6" t="s">
        <v>8292</v>
      </c>
      <c r="O1647" s="5">
        <f t="shared" si="100"/>
        <v>110.80000000000001</v>
      </c>
      <c r="P1647">
        <f t="shared" si="101"/>
        <v>554</v>
      </c>
      <c r="Q1647" s="6" t="s">
        <v>8325</v>
      </c>
      <c r="R1647" s="6" t="s">
        <v>8346</v>
      </c>
      <c r="S1647">
        <f t="shared" si="102"/>
        <v>2013</v>
      </c>
      <c r="T1647">
        <f t="shared" si="103"/>
        <v>9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9">
        <v>41865.549305555556</v>
      </c>
      <c r="J1648" s="9">
        <v>41833.241932870369</v>
      </c>
      <c r="K1648" t="b">
        <v>0</v>
      </c>
      <c r="L1648">
        <v>83</v>
      </c>
      <c r="M1648" t="b">
        <v>1</v>
      </c>
      <c r="N1648" s="6" t="s">
        <v>8292</v>
      </c>
      <c r="O1648" s="5">
        <f t="shared" si="100"/>
        <v>110.2</v>
      </c>
      <c r="P1648">
        <f t="shared" si="101"/>
        <v>26.554216867469879</v>
      </c>
      <c r="Q1648" s="6" t="s">
        <v>8325</v>
      </c>
      <c r="R1648" s="6" t="s">
        <v>8346</v>
      </c>
      <c r="S1648">
        <f t="shared" si="102"/>
        <v>2014</v>
      </c>
      <c r="T1648">
        <f t="shared" si="103"/>
        <v>7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9">
        <v>41069.201122685183</v>
      </c>
      <c r="J1649" s="9">
        <v>41039.201122685183</v>
      </c>
      <c r="K1649" t="b">
        <v>0</v>
      </c>
      <c r="L1649">
        <v>46</v>
      </c>
      <c r="M1649" t="b">
        <v>1</v>
      </c>
      <c r="N1649" s="6" t="s">
        <v>8292</v>
      </c>
      <c r="O1649" s="5">
        <f t="shared" si="100"/>
        <v>104.71999999999998</v>
      </c>
      <c r="P1649">
        <f t="shared" si="101"/>
        <v>113.82608695652173</v>
      </c>
      <c r="Q1649" s="6" t="s">
        <v>8325</v>
      </c>
      <c r="R1649" s="6" t="s">
        <v>8346</v>
      </c>
      <c r="S1649">
        <f t="shared" si="102"/>
        <v>2012</v>
      </c>
      <c r="T1649">
        <f t="shared" si="103"/>
        <v>5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9">
        <v>40622.454652777778</v>
      </c>
      <c r="J1650" s="9">
        <v>40592.496319444443</v>
      </c>
      <c r="K1650" t="b">
        <v>0</v>
      </c>
      <c r="L1650">
        <v>90</v>
      </c>
      <c r="M1650" t="b">
        <v>1</v>
      </c>
      <c r="N1650" s="6" t="s">
        <v>8292</v>
      </c>
      <c r="O1650" s="5">
        <f t="shared" si="100"/>
        <v>125.26086956521738</v>
      </c>
      <c r="P1650">
        <f t="shared" si="101"/>
        <v>32.011111111111113</v>
      </c>
      <c r="Q1650" s="6" t="s">
        <v>8325</v>
      </c>
      <c r="R1650" s="6" t="s">
        <v>8346</v>
      </c>
      <c r="S1650">
        <f t="shared" si="102"/>
        <v>2011</v>
      </c>
      <c r="T1650">
        <f t="shared" si="103"/>
        <v>2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9">
        <v>41782.476331018515</v>
      </c>
      <c r="J1651" s="9">
        <v>41737.476331018515</v>
      </c>
      <c r="K1651" t="b">
        <v>0</v>
      </c>
      <c r="L1651">
        <v>81</v>
      </c>
      <c r="M1651" t="b">
        <v>1</v>
      </c>
      <c r="N1651" s="6" t="s">
        <v>8292</v>
      </c>
      <c r="O1651" s="5">
        <f t="shared" si="100"/>
        <v>100.58763157894737</v>
      </c>
      <c r="P1651">
        <f t="shared" si="101"/>
        <v>47.189259259259259</v>
      </c>
      <c r="Q1651" s="6" t="s">
        <v>8325</v>
      </c>
      <c r="R1651" s="6" t="s">
        <v>8346</v>
      </c>
      <c r="S1651">
        <f t="shared" si="102"/>
        <v>2014</v>
      </c>
      <c r="T1651">
        <f t="shared" si="103"/>
        <v>4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9">
        <v>41556.227280092593</v>
      </c>
      <c r="J1652" s="9">
        <v>41526.227280092593</v>
      </c>
      <c r="K1652" t="b">
        <v>0</v>
      </c>
      <c r="L1652">
        <v>32</v>
      </c>
      <c r="M1652" t="b">
        <v>1</v>
      </c>
      <c r="N1652" s="6" t="s">
        <v>8292</v>
      </c>
      <c r="O1652" s="5">
        <f t="shared" si="100"/>
        <v>141.55000000000001</v>
      </c>
      <c r="P1652">
        <f t="shared" si="101"/>
        <v>88.46875</v>
      </c>
      <c r="Q1652" s="6" t="s">
        <v>8325</v>
      </c>
      <c r="R1652" s="6" t="s">
        <v>8346</v>
      </c>
      <c r="S1652">
        <f t="shared" si="102"/>
        <v>2013</v>
      </c>
      <c r="T1652">
        <f t="shared" si="103"/>
        <v>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9">
        <v>40659.082638888889</v>
      </c>
      <c r="J1653" s="9">
        <v>40625.692361111105</v>
      </c>
      <c r="K1653" t="b">
        <v>0</v>
      </c>
      <c r="L1653">
        <v>20</v>
      </c>
      <c r="M1653" t="b">
        <v>1</v>
      </c>
      <c r="N1653" s="6" t="s">
        <v>8292</v>
      </c>
      <c r="O1653" s="5">
        <f t="shared" si="100"/>
        <v>100.75</v>
      </c>
      <c r="P1653">
        <f t="shared" si="101"/>
        <v>100.75</v>
      </c>
      <c r="Q1653" s="6" t="s">
        <v>8325</v>
      </c>
      <c r="R1653" s="6" t="s">
        <v>8346</v>
      </c>
      <c r="S1653">
        <f t="shared" si="102"/>
        <v>2011</v>
      </c>
      <c r="T1653">
        <f t="shared" si="103"/>
        <v>3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9">
        <v>41602.326307870368</v>
      </c>
      <c r="J1654" s="9">
        <v>41572.284641203703</v>
      </c>
      <c r="K1654" t="b">
        <v>0</v>
      </c>
      <c r="L1654">
        <v>70</v>
      </c>
      <c r="M1654" t="b">
        <v>1</v>
      </c>
      <c r="N1654" s="6" t="s">
        <v>8292</v>
      </c>
      <c r="O1654" s="5">
        <f t="shared" si="100"/>
        <v>100.66666666666666</v>
      </c>
      <c r="P1654">
        <f t="shared" si="101"/>
        <v>64.714285714285708</v>
      </c>
      <c r="Q1654" s="6" t="s">
        <v>8325</v>
      </c>
      <c r="R1654" s="6" t="s">
        <v>8346</v>
      </c>
      <c r="S1654">
        <f t="shared" si="102"/>
        <v>2013</v>
      </c>
      <c r="T1654">
        <f t="shared" si="103"/>
        <v>10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9">
        <v>40657.626111111109</v>
      </c>
      <c r="J1655" s="9">
        <v>40626.626111111109</v>
      </c>
      <c r="K1655" t="b">
        <v>0</v>
      </c>
      <c r="L1655">
        <v>168</v>
      </c>
      <c r="M1655" t="b">
        <v>1</v>
      </c>
      <c r="N1655" s="6" t="s">
        <v>8292</v>
      </c>
      <c r="O1655" s="5">
        <f t="shared" si="100"/>
        <v>174.2304</v>
      </c>
      <c r="P1655">
        <f t="shared" si="101"/>
        <v>51.854285714285716</v>
      </c>
      <c r="Q1655" s="6" t="s">
        <v>8325</v>
      </c>
      <c r="R1655" s="6" t="s">
        <v>8346</v>
      </c>
      <c r="S1655">
        <f t="shared" si="102"/>
        <v>2011</v>
      </c>
      <c r="T1655">
        <f t="shared" si="103"/>
        <v>3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9">
        <v>41017.682407407403</v>
      </c>
      <c r="J1656" s="9">
        <v>40987.682407407403</v>
      </c>
      <c r="K1656" t="b">
        <v>0</v>
      </c>
      <c r="L1656">
        <v>34</v>
      </c>
      <c r="M1656" t="b">
        <v>1</v>
      </c>
      <c r="N1656" s="6" t="s">
        <v>8292</v>
      </c>
      <c r="O1656" s="5">
        <f t="shared" si="100"/>
        <v>119.90909090909089</v>
      </c>
      <c r="P1656">
        <f t="shared" si="101"/>
        <v>38.794117647058826</v>
      </c>
      <c r="Q1656" s="6" t="s">
        <v>8325</v>
      </c>
      <c r="R1656" s="6" t="s">
        <v>8346</v>
      </c>
      <c r="S1656">
        <f t="shared" si="102"/>
        <v>2012</v>
      </c>
      <c r="T1656">
        <f t="shared" si="103"/>
        <v>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9">
        <v>41004.541898148142</v>
      </c>
      <c r="J1657" s="9">
        <v>40974.583564814813</v>
      </c>
      <c r="K1657" t="b">
        <v>0</v>
      </c>
      <c r="L1657">
        <v>48</v>
      </c>
      <c r="M1657" t="b">
        <v>1</v>
      </c>
      <c r="N1657" s="6" t="s">
        <v>8292</v>
      </c>
      <c r="O1657" s="5">
        <f t="shared" si="100"/>
        <v>142.86666666666667</v>
      </c>
      <c r="P1657">
        <f t="shared" si="101"/>
        <v>44.645833333333336</v>
      </c>
      <c r="Q1657" s="6" t="s">
        <v>8325</v>
      </c>
      <c r="R1657" s="6" t="s">
        <v>8346</v>
      </c>
      <c r="S1657">
        <f t="shared" si="102"/>
        <v>2012</v>
      </c>
      <c r="T1657">
        <f t="shared" si="103"/>
        <v>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9">
        <v>41256.720509259256</v>
      </c>
      <c r="J1658" s="9">
        <v>41226.720509259256</v>
      </c>
      <c r="K1658" t="b">
        <v>0</v>
      </c>
      <c r="L1658">
        <v>48</v>
      </c>
      <c r="M1658" t="b">
        <v>1</v>
      </c>
      <c r="N1658" s="6" t="s">
        <v>8292</v>
      </c>
      <c r="O1658" s="5">
        <f t="shared" si="100"/>
        <v>100.33493333333334</v>
      </c>
      <c r="P1658">
        <f t="shared" si="101"/>
        <v>156.77333333333334</v>
      </c>
      <c r="Q1658" s="6" t="s">
        <v>8325</v>
      </c>
      <c r="R1658" s="6" t="s">
        <v>8346</v>
      </c>
      <c r="S1658">
        <f t="shared" si="102"/>
        <v>2012</v>
      </c>
      <c r="T1658">
        <f t="shared" si="103"/>
        <v>11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9">
        <v>41053.573703703703</v>
      </c>
      <c r="J1659" s="9">
        <v>41023.573703703703</v>
      </c>
      <c r="K1659" t="b">
        <v>0</v>
      </c>
      <c r="L1659">
        <v>221</v>
      </c>
      <c r="M1659" t="b">
        <v>1</v>
      </c>
      <c r="N1659" s="6" t="s">
        <v>8292</v>
      </c>
      <c r="O1659" s="5">
        <f t="shared" si="100"/>
        <v>104.93380000000001</v>
      </c>
      <c r="P1659">
        <f t="shared" si="101"/>
        <v>118.70339366515837</v>
      </c>
      <c r="Q1659" s="6" t="s">
        <v>8325</v>
      </c>
      <c r="R1659" s="6" t="s">
        <v>8346</v>
      </c>
      <c r="S1659">
        <f t="shared" si="102"/>
        <v>2012</v>
      </c>
      <c r="T1659">
        <f t="shared" si="103"/>
        <v>4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9">
        <v>41261.388888888883</v>
      </c>
      <c r="J1660" s="9">
        <v>41223.013506944444</v>
      </c>
      <c r="K1660" t="b">
        <v>0</v>
      </c>
      <c r="L1660">
        <v>107</v>
      </c>
      <c r="M1660" t="b">
        <v>1</v>
      </c>
      <c r="N1660" s="6" t="s">
        <v>8292</v>
      </c>
      <c r="O1660" s="5">
        <f t="shared" si="100"/>
        <v>132.23333333333335</v>
      </c>
      <c r="P1660">
        <f t="shared" si="101"/>
        <v>74.149532710280369</v>
      </c>
      <c r="Q1660" s="6" t="s">
        <v>8325</v>
      </c>
      <c r="R1660" s="6" t="s">
        <v>8346</v>
      </c>
      <c r="S1660">
        <f t="shared" si="102"/>
        <v>2012</v>
      </c>
      <c r="T1660">
        <f t="shared" si="103"/>
        <v>11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9">
        <v>41625.291666666664</v>
      </c>
      <c r="J1661" s="9">
        <v>41596.705104166664</v>
      </c>
      <c r="K1661" t="b">
        <v>0</v>
      </c>
      <c r="L1661">
        <v>45</v>
      </c>
      <c r="M1661" t="b">
        <v>1</v>
      </c>
      <c r="N1661" s="6" t="s">
        <v>8292</v>
      </c>
      <c r="O1661" s="5">
        <f t="shared" si="100"/>
        <v>112.79999999999998</v>
      </c>
      <c r="P1661">
        <f t="shared" si="101"/>
        <v>12.533333333333333</v>
      </c>
      <c r="Q1661" s="6" t="s">
        <v>8325</v>
      </c>
      <c r="R1661" s="6" t="s">
        <v>8346</v>
      </c>
      <c r="S1661">
        <f t="shared" si="102"/>
        <v>2013</v>
      </c>
      <c r="T1661">
        <f t="shared" si="103"/>
        <v>11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9">
        <v>42490.707638888889</v>
      </c>
      <c r="J1662" s="9">
        <v>42459.485532407409</v>
      </c>
      <c r="K1662" t="b">
        <v>0</v>
      </c>
      <c r="L1662">
        <v>36</v>
      </c>
      <c r="M1662" t="b">
        <v>1</v>
      </c>
      <c r="N1662" s="6" t="s">
        <v>8292</v>
      </c>
      <c r="O1662" s="5">
        <f t="shared" si="100"/>
        <v>1253.75</v>
      </c>
      <c r="P1662">
        <f t="shared" si="101"/>
        <v>27.861111111111111</v>
      </c>
      <c r="Q1662" s="6" t="s">
        <v>8325</v>
      </c>
      <c r="R1662" s="6" t="s">
        <v>8346</v>
      </c>
      <c r="S1662">
        <f t="shared" si="102"/>
        <v>2016</v>
      </c>
      <c r="T1662">
        <f t="shared" si="103"/>
        <v>3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9">
        <v>42386.666666666664</v>
      </c>
      <c r="J1663" s="9">
        <v>42343.789710648147</v>
      </c>
      <c r="K1663" t="b">
        <v>0</v>
      </c>
      <c r="L1663">
        <v>101</v>
      </c>
      <c r="M1663" t="b">
        <v>1</v>
      </c>
      <c r="N1663" s="6" t="s">
        <v>8292</v>
      </c>
      <c r="O1663" s="5">
        <f t="shared" si="100"/>
        <v>102.50632911392405</v>
      </c>
      <c r="P1663">
        <f t="shared" si="101"/>
        <v>80.178217821782184</v>
      </c>
      <c r="Q1663" s="6" t="s">
        <v>8325</v>
      </c>
      <c r="R1663" s="6" t="s">
        <v>8346</v>
      </c>
      <c r="S1663">
        <f t="shared" si="102"/>
        <v>2015</v>
      </c>
      <c r="T1663">
        <f t="shared" si="103"/>
        <v>12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9">
        <v>40908.031666666662</v>
      </c>
      <c r="J1664" s="9">
        <v>40847.99</v>
      </c>
      <c r="K1664" t="b">
        <v>0</v>
      </c>
      <c r="L1664">
        <v>62</v>
      </c>
      <c r="M1664" t="b">
        <v>1</v>
      </c>
      <c r="N1664" s="6" t="s">
        <v>8292</v>
      </c>
      <c r="O1664" s="5">
        <f t="shared" si="100"/>
        <v>102.6375</v>
      </c>
      <c r="P1664">
        <f t="shared" si="101"/>
        <v>132.43548387096774</v>
      </c>
      <c r="Q1664" s="6" t="s">
        <v>8325</v>
      </c>
      <c r="R1664" s="6" t="s">
        <v>8346</v>
      </c>
      <c r="S1664">
        <f t="shared" si="102"/>
        <v>2011</v>
      </c>
      <c r="T1664">
        <f t="shared" si="103"/>
        <v>10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9">
        <v>42035.813738425924</v>
      </c>
      <c r="J1665" s="9">
        <v>42005.813738425924</v>
      </c>
      <c r="K1665" t="b">
        <v>0</v>
      </c>
      <c r="L1665">
        <v>32</v>
      </c>
      <c r="M1665" t="b">
        <v>1</v>
      </c>
      <c r="N1665" s="6" t="s">
        <v>8292</v>
      </c>
      <c r="O1665" s="5">
        <f t="shared" si="100"/>
        <v>108</v>
      </c>
      <c r="P1665">
        <f t="shared" si="101"/>
        <v>33.75</v>
      </c>
      <c r="Q1665" s="6" t="s">
        <v>8325</v>
      </c>
      <c r="R1665" s="6" t="s">
        <v>8346</v>
      </c>
      <c r="S1665">
        <f t="shared" si="102"/>
        <v>2015</v>
      </c>
      <c r="T1665">
        <f t="shared" si="103"/>
        <v>1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9">
        <v>40983.957638888889</v>
      </c>
      <c r="J1666" s="9">
        <v>40939.553449074068</v>
      </c>
      <c r="K1666" t="b">
        <v>0</v>
      </c>
      <c r="L1666">
        <v>89</v>
      </c>
      <c r="M1666" t="b">
        <v>1</v>
      </c>
      <c r="N1666" s="6" t="s">
        <v>8292</v>
      </c>
      <c r="O1666" s="5">
        <f t="shared" ref="O1666:O1729" si="104">E1666/D1666*100</f>
        <v>122.40879999999999</v>
      </c>
      <c r="P1666">
        <f t="shared" ref="P1666:P1729" si="105">E1666/L1666</f>
        <v>34.384494382022467</v>
      </c>
      <c r="Q1666" s="6" t="s">
        <v>8325</v>
      </c>
      <c r="R1666" s="6" t="s">
        <v>8346</v>
      </c>
      <c r="S1666">
        <f t="shared" si="102"/>
        <v>2012</v>
      </c>
      <c r="T1666">
        <f t="shared" si="103"/>
        <v>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9">
        <v>40595.916666666664</v>
      </c>
      <c r="J1667" s="9">
        <v>40564.441122685181</v>
      </c>
      <c r="K1667" t="b">
        <v>0</v>
      </c>
      <c r="L1667">
        <v>93</v>
      </c>
      <c r="M1667" t="b">
        <v>1</v>
      </c>
      <c r="N1667" s="6" t="s">
        <v>8292</v>
      </c>
      <c r="O1667" s="5">
        <f t="shared" si="104"/>
        <v>119.45714285714286</v>
      </c>
      <c r="P1667">
        <f t="shared" si="105"/>
        <v>44.956989247311824</v>
      </c>
      <c r="Q1667" s="6" t="s">
        <v>8325</v>
      </c>
      <c r="R1667" s="6" t="s">
        <v>8346</v>
      </c>
      <c r="S1667">
        <f t="shared" ref="S1667:S1730" si="106">YEAR(J1667)</f>
        <v>2011</v>
      </c>
      <c r="T1667">
        <f t="shared" ref="T1667:T1730" si="107">MONTH(J1667)</f>
        <v>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9">
        <v>41361.003159722219</v>
      </c>
      <c r="J1668" s="9">
        <v>41331.04482638889</v>
      </c>
      <c r="K1668" t="b">
        <v>0</v>
      </c>
      <c r="L1668">
        <v>98</v>
      </c>
      <c r="M1668" t="b">
        <v>1</v>
      </c>
      <c r="N1668" s="6" t="s">
        <v>8292</v>
      </c>
      <c r="O1668" s="5">
        <f t="shared" si="104"/>
        <v>160.88</v>
      </c>
      <c r="P1668">
        <f t="shared" si="105"/>
        <v>41.04081632653061</v>
      </c>
      <c r="Q1668" s="6" t="s">
        <v>8325</v>
      </c>
      <c r="R1668" s="6" t="s">
        <v>8346</v>
      </c>
      <c r="S1668">
        <f t="shared" si="106"/>
        <v>2013</v>
      </c>
      <c r="T1668">
        <f t="shared" si="107"/>
        <v>2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9">
        <v>41709.082638888889</v>
      </c>
      <c r="J1669" s="9">
        <v>41681.862245370365</v>
      </c>
      <c r="K1669" t="b">
        <v>0</v>
      </c>
      <c r="L1669">
        <v>82</v>
      </c>
      <c r="M1669" t="b">
        <v>1</v>
      </c>
      <c r="N1669" s="6" t="s">
        <v>8292</v>
      </c>
      <c r="O1669" s="5">
        <f t="shared" si="104"/>
        <v>126.85294117647059</v>
      </c>
      <c r="P1669">
        <f t="shared" si="105"/>
        <v>52.597560975609753</v>
      </c>
      <c r="Q1669" s="6" t="s">
        <v>8325</v>
      </c>
      <c r="R1669" s="6" t="s">
        <v>8346</v>
      </c>
      <c r="S1669">
        <f t="shared" si="106"/>
        <v>2014</v>
      </c>
      <c r="T1669">
        <f t="shared" si="107"/>
        <v>2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9">
        <v>40874.983090277776</v>
      </c>
      <c r="J1670" s="9">
        <v>40844.941423611104</v>
      </c>
      <c r="K1670" t="b">
        <v>0</v>
      </c>
      <c r="L1670">
        <v>116</v>
      </c>
      <c r="M1670" t="b">
        <v>1</v>
      </c>
      <c r="N1670" s="6" t="s">
        <v>8292</v>
      </c>
      <c r="O1670" s="5">
        <f t="shared" si="104"/>
        <v>102.6375</v>
      </c>
      <c r="P1670">
        <f t="shared" si="105"/>
        <v>70.784482758620683</v>
      </c>
      <c r="Q1670" s="6" t="s">
        <v>8325</v>
      </c>
      <c r="R1670" s="6" t="s">
        <v>8346</v>
      </c>
      <c r="S1670">
        <f t="shared" si="106"/>
        <v>2011</v>
      </c>
      <c r="T1670">
        <f t="shared" si="107"/>
        <v>10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9">
        <v>42521.676805555551</v>
      </c>
      <c r="J1671" s="9">
        <v>42461.676805555551</v>
      </c>
      <c r="K1671" t="b">
        <v>0</v>
      </c>
      <c r="L1671">
        <v>52</v>
      </c>
      <c r="M1671" t="b">
        <v>1</v>
      </c>
      <c r="N1671" s="6" t="s">
        <v>8292</v>
      </c>
      <c r="O1671" s="5">
        <f t="shared" si="104"/>
        <v>139.75</v>
      </c>
      <c r="P1671">
        <f t="shared" si="105"/>
        <v>53.75</v>
      </c>
      <c r="Q1671" s="6" t="s">
        <v>8325</v>
      </c>
      <c r="R1671" s="6" t="s">
        <v>8346</v>
      </c>
      <c r="S1671">
        <f t="shared" si="106"/>
        <v>2016</v>
      </c>
      <c r="T1671">
        <f t="shared" si="107"/>
        <v>4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9">
        <v>40363.958333333328</v>
      </c>
      <c r="J1672" s="9">
        <v>40313.722210648149</v>
      </c>
      <c r="K1672" t="b">
        <v>0</v>
      </c>
      <c r="L1672">
        <v>23</v>
      </c>
      <c r="M1672" t="b">
        <v>1</v>
      </c>
      <c r="N1672" s="6" t="s">
        <v>8292</v>
      </c>
      <c r="O1672" s="5">
        <f t="shared" si="104"/>
        <v>102.60000000000001</v>
      </c>
      <c r="P1672">
        <f t="shared" si="105"/>
        <v>44.608695652173914</v>
      </c>
      <c r="Q1672" s="6" t="s">
        <v>8325</v>
      </c>
      <c r="R1672" s="6" t="s">
        <v>8346</v>
      </c>
      <c r="S1672">
        <f t="shared" si="106"/>
        <v>2010</v>
      </c>
      <c r="T1672">
        <f t="shared" si="107"/>
        <v>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9">
        <v>42583.335810185185</v>
      </c>
      <c r="J1673" s="9">
        <v>42553.335810185185</v>
      </c>
      <c r="K1673" t="b">
        <v>0</v>
      </c>
      <c r="L1673">
        <v>77</v>
      </c>
      <c r="M1673" t="b">
        <v>1</v>
      </c>
      <c r="N1673" s="6" t="s">
        <v>8292</v>
      </c>
      <c r="O1673" s="5">
        <f t="shared" si="104"/>
        <v>100.67349999999999</v>
      </c>
      <c r="P1673">
        <f t="shared" si="105"/>
        <v>26.148961038961041</v>
      </c>
      <c r="Q1673" s="6" t="s">
        <v>8325</v>
      </c>
      <c r="R1673" s="6" t="s">
        <v>8346</v>
      </c>
      <c r="S1673">
        <f t="shared" si="106"/>
        <v>2016</v>
      </c>
      <c r="T1673">
        <f t="shared" si="107"/>
        <v>7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9">
        <v>41064.448263888888</v>
      </c>
      <c r="J1674" s="9">
        <v>41034.448263888888</v>
      </c>
      <c r="K1674" t="b">
        <v>0</v>
      </c>
      <c r="L1674">
        <v>49</v>
      </c>
      <c r="M1674" t="b">
        <v>1</v>
      </c>
      <c r="N1674" s="6" t="s">
        <v>8292</v>
      </c>
      <c r="O1674" s="5">
        <f t="shared" si="104"/>
        <v>112.94117647058823</v>
      </c>
      <c r="P1674">
        <f t="shared" si="105"/>
        <v>39.183673469387756</v>
      </c>
      <c r="Q1674" s="6" t="s">
        <v>8325</v>
      </c>
      <c r="R1674" s="6" t="s">
        <v>8346</v>
      </c>
      <c r="S1674">
        <f t="shared" si="106"/>
        <v>2012</v>
      </c>
      <c r="T1674">
        <f t="shared" si="107"/>
        <v>5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9">
        <v>42069.670046296298</v>
      </c>
      <c r="J1675" s="9">
        <v>42039.670046296298</v>
      </c>
      <c r="K1675" t="b">
        <v>0</v>
      </c>
      <c r="L1675">
        <v>59</v>
      </c>
      <c r="M1675" t="b">
        <v>1</v>
      </c>
      <c r="N1675" s="6" t="s">
        <v>8292</v>
      </c>
      <c r="O1675" s="5">
        <f t="shared" si="104"/>
        <v>128.09523809523807</v>
      </c>
      <c r="P1675">
        <f t="shared" si="105"/>
        <v>45.593220338983052</v>
      </c>
      <c r="Q1675" s="6" t="s">
        <v>8325</v>
      </c>
      <c r="R1675" s="6" t="s">
        <v>8346</v>
      </c>
      <c r="S1675">
        <f t="shared" si="106"/>
        <v>2015</v>
      </c>
      <c r="T1675">
        <f t="shared" si="107"/>
        <v>2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9">
        <v>42600.082638888889</v>
      </c>
      <c r="J1676" s="9">
        <v>42569.397060185183</v>
      </c>
      <c r="K1676" t="b">
        <v>0</v>
      </c>
      <c r="L1676">
        <v>113</v>
      </c>
      <c r="M1676" t="b">
        <v>1</v>
      </c>
      <c r="N1676" s="6" t="s">
        <v>8292</v>
      </c>
      <c r="O1676" s="5">
        <f t="shared" si="104"/>
        <v>201.7</v>
      </c>
      <c r="P1676">
        <f t="shared" si="105"/>
        <v>89.247787610619469</v>
      </c>
      <c r="Q1676" s="6" t="s">
        <v>8325</v>
      </c>
      <c r="R1676" s="6" t="s">
        <v>8346</v>
      </c>
      <c r="S1676">
        <f t="shared" si="106"/>
        <v>2016</v>
      </c>
      <c r="T1676">
        <f t="shared" si="107"/>
        <v>7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9">
        <v>40832.710416666661</v>
      </c>
      <c r="J1677" s="9">
        <v>40802.524768518517</v>
      </c>
      <c r="K1677" t="b">
        <v>0</v>
      </c>
      <c r="L1677">
        <v>34</v>
      </c>
      <c r="M1677" t="b">
        <v>1</v>
      </c>
      <c r="N1677" s="6" t="s">
        <v>8292</v>
      </c>
      <c r="O1677" s="5">
        <f t="shared" si="104"/>
        <v>137.416</v>
      </c>
      <c r="P1677">
        <f t="shared" si="105"/>
        <v>40.416470588235299</v>
      </c>
      <c r="Q1677" s="6" t="s">
        <v>8325</v>
      </c>
      <c r="R1677" s="6" t="s">
        <v>8346</v>
      </c>
      <c r="S1677">
        <f t="shared" si="106"/>
        <v>2011</v>
      </c>
      <c r="T1677">
        <f t="shared" si="107"/>
        <v>9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9">
        <v>41019.957638888889</v>
      </c>
      <c r="J1678" s="9">
        <v>40973.517905092594</v>
      </c>
      <c r="K1678" t="b">
        <v>0</v>
      </c>
      <c r="L1678">
        <v>42</v>
      </c>
      <c r="M1678" t="b">
        <v>1</v>
      </c>
      <c r="N1678" s="6" t="s">
        <v>8292</v>
      </c>
      <c r="O1678" s="5">
        <f t="shared" si="104"/>
        <v>115.33333333333333</v>
      </c>
      <c r="P1678">
        <f t="shared" si="105"/>
        <v>82.38095238095238</v>
      </c>
      <c r="Q1678" s="6" t="s">
        <v>8325</v>
      </c>
      <c r="R1678" s="6" t="s">
        <v>8346</v>
      </c>
      <c r="S1678">
        <f t="shared" si="106"/>
        <v>2012</v>
      </c>
      <c r="T1678">
        <f t="shared" si="107"/>
        <v>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9">
        <v>42476.040972222218</v>
      </c>
      <c r="J1679" s="9">
        <v>42416.198796296296</v>
      </c>
      <c r="K1679" t="b">
        <v>0</v>
      </c>
      <c r="L1679">
        <v>42</v>
      </c>
      <c r="M1679" t="b">
        <v>1</v>
      </c>
      <c r="N1679" s="6" t="s">
        <v>8292</v>
      </c>
      <c r="O1679" s="5">
        <f t="shared" si="104"/>
        <v>111.66666666666667</v>
      </c>
      <c r="P1679">
        <f t="shared" si="105"/>
        <v>159.52380952380952</v>
      </c>
      <c r="Q1679" s="6" t="s">
        <v>8325</v>
      </c>
      <c r="R1679" s="6" t="s">
        <v>8346</v>
      </c>
      <c r="S1679">
        <f t="shared" si="106"/>
        <v>2016</v>
      </c>
      <c r="T1679">
        <f t="shared" si="107"/>
        <v>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9">
        <v>41676.646655092591</v>
      </c>
      <c r="J1680" s="9">
        <v>41662.646655092591</v>
      </c>
      <c r="K1680" t="b">
        <v>0</v>
      </c>
      <c r="L1680">
        <v>49</v>
      </c>
      <c r="M1680" t="b">
        <v>1</v>
      </c>
      <c r="N1680" s="6" t="s">
        <v>8292</v>
      </c>
      <c r="O1680" s="5">
        <f t="shared" si="104"/>
        <v>118.39999999999999</v>
      </c>
      <c r="P1680">
        <f t="shared" si="105"/>
        <v>36.244897959183675</v>
      </c>
      <c r="Q1680" s="6" t="s">
        <v>8325</v>
      </c>
      <c r="R1680" s="6" t="s">
        <v>8346</v>
      </c>
      <c r="S1680">
        <f t="shared" si="106"/>
        <v>2014</v>
      </c>
      <c r="T1680">
        <f t="shared" si="107"/>
        <v>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9">
        <v>40745.860474537032</v>
      </c>
      <c r="J1681" s="9">
        <v>40722.860474537032</v>
      </c>
      <c r="K1681" t="b">
        <v>0</v>
      </c>
      <c r="L1681">
        <v>56</v>
      </c>
      <c r="M1681" t="b">
        <v>1</v>
      </c>
      <c r="N1681" s="6" t="s">
        <v>8292</v>
      </c>
      <c r="O1681" s="5">
        <f t="shared" si="104"/>
        <v>175</v>
      </c>
      <c r="P1681">
        <f t="shared" si="105"/>
        <v>62.5</v>
      </c>
      <c r="Q1681" s="6" t="s">
        <v>8325</v>
      </c>
      <c r="R1681" s="6" t="s">
        <v>8346</v>
      </c>
      <c r="S1681">
        <f t="shared" si="106"/>
        <v>2011</v>
      </c>
      <c r="T1681">
        <f t="shared" si="107"/>
        <v>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9">
        <v>41832.549386574072</v>
      </c>
      <c r="J1682" s="9">
        <v>41802.549386574072</v>
      </c>
      <c r="K1682" t="b">
        <v>0</v>
      </c>
      <c r="L1682">
        <v>25</v>
      </c>
      <c r="M1682" t="b">
        <v>1</v>
      </c>
      <c r="N1682" s="6" t="s">
        <v>8292</v>
      </c>
      <c r="O1682" s="5">
        <f t="shared" si="104"/>
        <v>117.5</v>
      </c>
      <c r="P1682">
        <f t="shared" si="105"/>
        <v>47</v>
      </c>
      <c r="Q1682" s="6" t="s">
        <v>8325</v>
      </c>
      <c r="R1682" s="6" t="s">
        <v>8346</v>
      </c>
      <c r="S1682">
        <f t="shared" si="106"/>
        <v>2014</v>
      </c>
      <c r="T1682">
        <f t="shared" si="107"/>
        <v>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9">
        <v>42822.874999999993</v>
      </c>
      <c r="J1683" s="9">
        <v>42773.91300925926</v>
      </c>
      <c r="K1683" t="b">
        <v>0</v>
      </c>
      <c r="L1683">
        <v>884</v>
      </c>
      <c r="M1683" t="b">
        <v>0</v>
      </c>
      <c r="N1683" s="6" t="s">
        <v>8293</v>
      </c>
      <c r="O1683" s="5">
        <f t="shared" si="104"/>
        <v>101.42212307692309</v>
      </c>
      <c r="P1683">
        <f t="shared" si="105"/>
        <v>74.575090497737563</v>
      </c>
      <c r="Q1683" s="6" t="s">
        <v>8325</v>
      </c>
      <c r="R1683" s="6" t="s">
        <v>8347</v>
      </c>
      <c r="S1683">
        <f t="shared" si="106"/>
        <v>2017</v>
      </c>
      <c r="T1683">
        <f t="shared" si="107"/>
        <v>2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9">
        <v>42838.963657407403</v>
      </c>
      <c r="J1684" s="9">
        <v>42779.005324074074</v>
      </c>
      <c r="K1684" t="b">
        <v>0</v>
      </c>
      <c r="L1684">
        <v>0</v>
      </c>
      <c r="M1684" t="b">
        <v>0</v>
      </c>
      <c r="N1684" s="6" t="s">
        <v>8293</v>
      </c>
      <c r="O1684" s="5">
        <f t="shared" si="104"/>
        <v>0</v>
      </c>
      <c r="P1684" t="e">
        <f t="shared" si="105"/>
        <v>#DIV/0!</v>
      </c>
      <c r="Q1684" s="6" t="s">
        <v>8325</v>
      </c>
      <c r="R1684" s="6" t="s">
        <v>8347</v>
      </c>
      <c r="S1684">
        <f t="shared" si="106"/>
        <v>2017</v>
      </c>
      <c r="T1684">
        <f t="shared" si="107"/>
        <v>2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9">
        <v>42832.57335648148</v>
      </c>
      <c r="J1685" s="9">
        <v>42808.57335648148</v>
      </c>
      <c r="K1685" t="b">
        <v>0</v>
      </c>
      <c r="L1685">
        <v>10</v>
      </c>
      <c r="M1685" t="b">
        <v>0</v>
      </c>
      <c r="N1685" s="6" t="s">
        <v>8293</v>
      </c>
      <c r="O1685" s="5">
        <f t="shared" si="104"/>
        <v>21.714285714285715</v>
      </c>
      <c r="P1685">
        <f t="shared" si="105"/>
        <v>76</v>
      </c>
      <c r="Q1685" s="6" t="s">
        <v>8325</v>
      </c>
      <c r="R1685" s="6" t="s">
        <v>8347</v>
      </c>
      <c r="S1685">
        <f t="shared" si="106"/>
        <v>2017</v>
      </c>
      <c r="T1685">
        <f t="shared" si="107"/>
        <v>3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9">
        <v>42811.565289351849</v>
      </c>
      <c r="J1686" s="9">
        <v>42783.606956018521</v>
      </c>
      <c r="K1686" t="b">
        <v>0</v>
      </c>
      <c r="L1686">
        <v>101</v>
      </c>
      <c r="M1686" t="b">
        <v>0</v>
      </c>
      <c r="N1686" s="6" t="s">
        <v>8293</v>
      </c>
      <c r="O1686" s="5">
        <f t="shared" si="104"/>
        <v>109.125</v>
      </c>
      <c r="P1686">
        <f t="shared" si="105"/>
        <v>86.43564356435644</v>
      </c>
      <c r="Q1686" s="6" t="s">
        <v>8325</v>
      </c>
      <c r="R1686" s="6" t="s">
        <v>8347</v>
      </c>
      <c r="S1686">
        <f t="shared" si="106"/>
        <v>2017</v>
      </c>
      <c r="T1686">
        <f t="shared" si="107"/>
        <v>2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9">
        <v>42818.0002662037</v>
      </c>
      <c r="J1687" s="9">
        <v>42788.041932870365</v>
      </c>
      <c r="K1687" t="b">
        <v>0</v>
      </c>
      <c r="L1687">
        <v>15</v>
      </c>
      <c r="M1687" t="b">
        <v>0</v>
      </c>
      <c r="N1687" s="6" t="s">
        <v>8293</v>
      </c>
      <c r="O1687" s="5">
        <f t="shared" si="104"/>
        <v>102.85714285714285</v>
      </c>
      <c r="P1687">
        <f t="shared" si="105"/>
        <v>24</v>
      </c>
      <c r="Q1687" s="6" t="s">
        <v>8325</v>
      </c>
      <c r="R1687" s="6" t="s">
        <v>8347</v>
      </c>
      <c r="S1687">
        <f t="shared" si="106"/>
        <v>2017</v>
      </c>
      <c r="T1687">
        <f t="shared" si="107"/>
        <v>2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9">
        <v>42852.593969907401</v>
      </c>
      <c r="J1688" s="9">
        <v>42792.635636574072</v>
      </c>
      <c r="K1688" t="b">
        <v>0</v>
      </c>
      <c r="L1688">
        <v>1</v>
      </c>
      <c r="M1688" t="b">
        <v>0</v>
      </c>
      <c r="N1688" s="6" t="s">
        <v>8293</v>
      </c>
      <c r="O1688" s="5">
        <f t="shared" si="104"/>
        <v>0.36</v>
      </c>
      <c r="P1688">
        <f t="shared" si="105"/>
        <v>18</v>
      </c>
      <c r="Q1688" s="6" t="s">
        <v>8325</v>
      </c>
      <c r="R1688" s="6" t="s">
        <v>8347</v>
      </c>
      <c r="S1688">
        <f t="shared" si="106"/>
        <v>2017</v>
      </c>
      <c r="T1688">
        <f t="shared" si="107"/>
        <v>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9">
        <v>42835.635416666664</v>
      </c>
      <c r="J1689" s="9">
        <v>42801.838483796295</v>
      </c>
      <c r="K1689" t="b">
        <v>0</v>
      </c>
      <c r="L1689">
        <v>39</v>
      </c>
      <c r="M1689" t="b">
        <v>0</v>
      </c>
      <c r="N1689" s="6" t="s">
        <v>8293</v>
      </c>
      <c r="O1689" s="5">
        <f t="shared" si="104"/>
        <v>31.25</v>
      </c>
      <c r="P1689">
        <f t="shared" si="105"/>
        <v>80.128205128205124</v>
      </c>
      <c r="Q1689" s="6" t="s">
        <v>8325</v>
      </c>
      <c r="R1689" s="6" t="s">
        <v>8347</v>
      </c>
      <c r="S1689">
        <f t="shared" si="106"/>
        <v>2017</v>
      </c>
      <c r="T1689">
        <f t="shared" si="107"/>
        <v>3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9">
        <v>42834.28465277778</v>
      </c>
      <c r="J1690" s="9">
        <v>42804.326319444437</v>
      </c>
      <c r="K1690" t="b">
        <v>0</v>
      </c>
      <c r="L1690">
        <v>7</v>
      </c>
      <c r="M1690" t="b">
        <v>0</v>
      </c>
      <c r="N1690" s="6" t="s">
        <v>8293</v>
      </c>
      <c r="O1690" s="5">
        <f t="shared" si="104"/>
        <v>44.3</v>
      </c>
      <c r="P1690">
        <f t="shared" si="105"/>
        <v>253.14285714285714</v>
      </c>
      <c r="Q1690" s="6" t="s">
        <v>8325</v>
      </c>
      <c r="R1690" s="6" t="s">
        <v>8347</v>
      </c>
      <c r="S1690">
        <f t="shared" si="106"/>
        <v>2017</v>
      </c>
      <c r="T1690">
        <f t="shared" si="107"/>
        <v>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9">
        <v>42810.692476851851</v>
      </c>
      <c r="J1691" s="9">
        <v>42780.734143518515</v>
      </c>
      <c r="K1691" t="b">
        <v>0</v>
      </c>
      <c r="L1691">
        <v>14</v>
      </c>
      <c r="M1691" t="b">
        <v>0</v>
      </c>
      <c r="N1691" s="6" t="s">
        <v>8293</v>
      </c>
      <c r="O1691" s="5">
        <f t="shared" si="104"/>
        <v>100</v>
      </c>
      <c r="P1691">
        <f t="shared" si="105"/>
        <v>171.42857142857142</v>
      </c>
      <c r="Q1691" s="6" t="s">
        <v>8325</v>
      </c>
      <c r="R1691" s="6" t="s">
        <v>8347</v>
      </c>
      <c r="S1691">
        <f t="shared" si="106"/>
        <v>2017</v>
      </c>
      <c r="T1691">
        <f t="shared" si="107"/>
        <v>2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9">
        <v>42831.181041666663</v>
      </c>
      <c r="J1692" s="9">
        <v>42801.222708333335</v>
      </c>
      <c r="K1692" t="b">
        <v>0</v>
      </c>
      <c r="L1692">
        <v>11</v>
      </c>
      <c r="M1692" t="b">
        <v>0</v>
      </c>
      <c r="N1692" s="6" t="s">
        <v>8293</v>
      </c>
      <c r="O1692" s="5">
        <f t="shared" si="104"/>
        <v>25.4</v>
      </c>
      <c r="P1692">
        <f t="shared" si="105"/>
        <v>57.727272727272727</v>
      </c>
      <c r="Q1692" s="6" t="s">
        <v>8325</v>
      </c>
      <c r="R1692" s="6" t="s">
        <v>8347</v>
      </c>
      <c r="S1692">
        <f t="shared" si="106"/>
        <v>2017</v>
      </c>
      <c r="T1692">
        <f t="shared" si="107"/>
        <v>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9">
        <v>42827.833333333336</v>
      </c>
      <c r="J1693" s="9">
        <v>42795.49314814814</v>
      </c>
      <c r="K1693" t="b">
        <v>0</v>
      </c>
      <c r="L1693">
        <v>38</v>
      </c>
      <c r="M1693" t="b">
        <v>0</v>
      </c>
      <c r="N1693" s="6" t="s">
        <v>8293</v>
      </c>
      <c r="O1693" s="5">
        <f t="shared" si="104"/>
        <v>33.473333333333329</v>
      </c>
      <c r="P1693">
        <f t="shared" si="105"/>
        <v>264.26315789473682</v>
      </c>
      <c r="Q1693" s="6" t="s">
        <v>8325</v>
      </c>
      <c r="R1693" s="6" t="s">
        <v>8347</v>
      </c>
      <c r="S1693">
        <f t="shared" si="106"/>
        <v>2017</v>
      </c>
      <c r="T1693">
        <f t="shared" si="107"/>
        <v>3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9">
        <v>42820.790972222218</v>
      </c>
      <c r="J1694" s="9">
        <v>42787.94290509259</v>
      </c>
      <c r="K1694" t="b">
        <v>0</v>
      </c>
      <c r="L1694">
        <v>15</v>
      </c>
      <c r="M1694" t="b">
        <v>0</v>
      </c>
      <c r="N1694" s="6" t="s">
        <v>8293</v>
      </c>
      <c r="O1694" s="5">
        <f t="shared" si="104"/>
        <v>47.8</v>
      </c>
      <c r="P1694">
        <f t="shared" si="105"/>
        <v>159.33333333333334</v>
      </c>
      <c r="Q1694" s="6" t="s">
        <v>8325</v>
      </c>
      <c r="R1694" s="6" t="s">
        <v>8347</v>
      </c>
      <c r="S1694">
        <f t="shared" si="106"/>
        <v>2017</v>
      </c>
      <c r="T1694">
        <f t="shared" si="107"/>
        <v>2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9">
        <v>42834.624999999993</v>
      </c>
      <c r="J1695" s="9">
        <v>42803.711944444447</v>
      </c>
      <c r="K1695" t="b">
        <v>0</v>
      </c>
      <c r="L1695">
        <v>8</v>
      </c>
      <c r="M1695" t="b">
        <v>0</v>
      </c>
      <c r="N1695" s="6" t="s">
        <v>8293</v>
      </c>
      <c r="O1695" s="5">
        <f t="shared" si="104"/>
        <v>9.3333333333333339</v>
      </c>
      <c r="P1695">
        <f t="shared" si="105"/>
        <v>35</v>
      </c>
      <c r="Q1695" s="6" t="s">
        <v>8325</v>
      </c>
      <c r="R1695" s="6" t="s">
        <v>8347</v>
      </c>
      <c r="S1695">
        <f t="shared" si="106"/>
        <v>2017</v>
      </c>
      <c r="T1695">
        <f t="shared" si="107"/>
        <v>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9">
        <v>42820.98333333333</v>
      </c>
      <c r="J1696" s="9">
        <v>42791.461504629631</v>
      </c>
      <c r="K1696" t="b">
        <v>0</v>
      </c>
      <c r="L1696">
        <v>1</v>
      </c>
      <c r="M1696" t="b">
        <v>0</v>
      </c>
      <c r="N1696" s="6" t="s">
        <v>8293</v>
      </c>
      <c r="O1696" s="5">
        <f t="shared" si="104"/>
        <v>0.05</v>
      </c>
      <c r="P1696">
        <f t="shared" si="105"/>
        <v>5</v>
      </c>
      <c r="Q1696" s="6" t="s">
        <v>8325</v>
      </c>
      <c r="R1696" s="6" t="s">
        <v>8347</v>
      </c>
      <c r="S1696">
        <f t="shared" si="106"/>
        <v>2017</v>
      </c>
      <c r="T1696">
        <f t="shared" si="107"/>
        <v>2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9">
        <v>42834.833333333336</v>
      </c>
      <c r="J1697" s="9">
        <v>42800.823078703703</v>
      </c>
      <c r="K1697" t="b">
        <v>0</v>
      </c>
      <c r="L1697">
        <v>23</v>
      </c>
      <c r="M1697" t="b">
        <v>0</v>
      </c>
      <c r="N1697" s="6" t="s">
        <v>8293</v>
      </c>
      <c r="O1697" s="5">
        <f t="shared" si="104"/>
        <v>11.708333333333334</v>
      </c>
      <c r="P1697">
        <f t="shared" si="105"/>
        <v>61.086956521739133</v>
      </c>
      <c r="Q1697" s="6" t="s">
        <v>8325</v>
      </c>
      <c r="R1697" s="6" t="s">
        <v>8347</v>
      </c>
      <c r="S1697">
        <f t="shared" si="106"/>
        <v>2017</v>
      </c>
      <c r="T1697">
        <f t="shared" si="107"/>
        <v>3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9">
        <v>42825.819571759253</v>
      </c>
      <c r="J1698" s="9">
        <v>42795.861238425925</v>
      </c>
      <c r="K1698" t="b">
        <v>0</v>
      </c>
      <c r="L1698">
        <v>0</v>
      </c>
      <c r="M1698" t="b">
        <v>0</v>
      </c>
      <c r="N1698" s="6" t="s">
        <v>8293</v>
      </c>
      <c r="O1698" s="5">
        <f t="shared" si="104"/>
        <v>0</v>
      </c>
      <c r="P1698" t="e">
        <f t="shared" si="105"/>
        <v>#DIV/0!</v>
      </c>
      <c r="Q1698" s="6" t="s">
        <v>8325</v>
      </c>
      <c r="R1698" s="6" t="s">
        <v>8347</v>
      </c>
      <c r="S1698">
        <f t="shared" si="106"/>
        <v>2017</v>
      </c>
      <c r="T1698">
        <f t="shared" si="107"/>
        <v>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9">
        <v>42834.782962962963</v>
      </c>
      <c r="J1699" s="9">
        <v>42804.82462962962</v>
      </c>
      <c r="K1699" t="b">
        <v>0</v>
      </c>
      <c r="L1699">
        <v>22</v>
      </c>
      <c r="M1699" t="b">
        <v>0</v>
      </c>
      <c r="N1699" s="6" t="s">
        <v>8293</v>
      </c>
      <c r="O1699" s="5">
        <f t="shared" si="104"/>
        <v>20.208000000000002</v>
      </c>
      <c r="P1699">
        <f t="shared" si="105"/>
        <v>114.81818181818181</v>
      </c>
      <c r="Q1699" s="6" t="s">
        <v>8325</v>
      </c>
      <c r="R1699" s="6" t="s">
        <v>8347</v>
      </c>
      <c r="S1699">
        <f t="shared" si="106"/>
        <v>2017</v>
      </c>
      <c r="T1699">
        <f t="shared" si="107"/>
        <v>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9">
        <v>42819.939583333333</v>
      </c>
      <c r="J1700" s="9">
        <v>42795.999537037038</v>
      </c>
      <c r="K1700" t="b">
        <v>0</v>
      </c>
      <c r="L1700">
        <v>0</v>
      </c>
      <c r="M1700" t="b">
        <v>0</v>
      </c>
      <c r="N1700" s="6" t="s">
        <v>8293</v>
      </c>
      <c r="O1700" s="5">
        <f t="shared" si="104"/>
        <v>0</v>
      </c>
      <c r="P1700" t="e">
        <f t="shared" si="105"/>
        <v>#DIV/0!</v>
      </c>
      <c r="Q1700" s="6" t="s">
        <v>8325</v>
      </c>
      <c r="R1700" s="6" t="s">
        <v>8347</v>
      </c>
      <c r="S1700">
        <f t="shared" si="106"/>
        <v>2017</v>
      </c>
      <c r="T1700">
        <f t="shared" si="107"/>
        <v>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9">
        <v>42836.655613425923</v>
      </c>
      <c r="J1701" s="9">
        <v>42806.655613425923</v>
      </c>
      <c r="K1701" t="b">
        <v>0</v>
      </c>
      <c r="L1701">
        <v>4</v>
      </c>
      <c r="M1701" t="b">
        <v>0</v>
      </c>
      <c r="N1701" s="6" t="s">
        <v>8293</v>
      </c>
      <c r="O1701" s="5">
        <f t="shared" si="104"/>
        <v>4.2311459353574925</v>
      </c>
      <c r="P1701">
        <f t="shared" si="105"/>
        <v>54</v>
      </c>
      <c r="Q1701" s="6" t="s">
        <v>8325</v>
      </c>
      <c r="R1701" s="6" t="s">
        <v>8347</v>
      </c>
      <c r="S1701">
        <f t="shared" si="106"/>
        <v>2017</v>
      </c>
      <c r="T1701">
        <f t="shared" si="107"/>
        <v>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9">
        <v>42825.958333333336</v>
      </c>
      <c r="J1702" s="9">
        <v>42795.863310185181</v>
      </c>
      <c r="K1702" t="b">
        <v>0</v>
      </c>
      <c r="L1702">
        <v>79</v>
      </c>
      <c r="M1702" t="b">
        <v>0</v>
      </c>
      <c r="N1702" s="6" t="s">
        <v>8293</v>
      </c>
      <c r="O1702" s="5">
        <f t="shared" si="104"/>
        <v>26.06</v>
      </c>
      <c r="P1702">
        <f t="shared" si="105"/>
        <v>65.974683544303801</v>
      </c>
      <c r="Q1702" s="6" t="s">
        <v>8325</v>
      </c>
      <c r="R1702" s="6" t="s">
        <v>8347</v>
      </c>
      <c r="S1702">
        <f t="shared" si="106"/>
        <v>2017</v>
      </c>
      <c r="T1702">
        <f t="shared" si="107"/>
        <v>3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9">
        <v>42019.456076388888</v>
      </c>
      <c r="J1703" s="9">
        <v>41989.456076388888</v>
      </c>
      <c r="K1703" t="b">
        <v>0</v>
      </c>
      <c r="L1703">
        <v>2</v>
      </c>
      <c r="M1703" t="b">
        <v>0</v>
      </c>
      <c r="N1703" s="6" t="s">
        <v>8293</v>
      </c>
      <c r="O1703" s="5">
        <f t="shared" si="104"/>
        <v>0.19801980198019803</v>
      </c>
      <c r="P1703">
        <f t="shared" si="105"/>
        <v>5</v>
      </c>
      <c r="Q1703" s="6" t="s">
        <v>8325</v>
      </c>
      <c r="R1703" s="6" t="s">
        <v>8347</v>
      </c>
      <c r="S1703">
        <f t="shared" si="106"/>
        <v>2014</v>
      </c>
      <c r="T1703">
        <f t="shared" si="107"/>
        <v>12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9">
        <v>42093.619791666664</v>
      </c>
      <c r="J1704" s="9">
        <v>42063.661458333336</v>
      </c>
      <c r="K1704" t="b">
        <v>0</v>
      </c>
      <c r="L1704">
        <v>1</v>
      </c>
      <c r="M1704" t="b">
        <v>0</v>
      </c>
      <c r="N1704" s="6" t="s">
        <v>8293</v>
      </c>
      <c r="O1704" s="5">
        <f t="shared" si="104"/>
        <v>6.0606060606060606E-3</v>
      </c>
      <c r="P1704">
        <f t="shared" si="105"/>
        <v>1</v>
      </c>
      <c r="Q1704" s="6" t="s">
        <v>8325</v>
      </c>
      <c r="R1704" s="6" t="s">
        <v>8347</v>
      </c>
      <c r="S1704">
        <f t="shared" si="106"/>
        <v>2015</v>
      </c>
      <c r="T1704">
        <f t="shared" si="107"/>
        <v>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9">
        <v>42247.073344907411</v>
      </c>
      <c r="J1705" s="9">
        <v>42187.073344907411</v>
      </c>
      <c r="K1705" t="b">
        <v>0</v>
      </c>
      <c r="L1705">
        <v>2</v>
      </c>
      <c r="M1705" t="b">
        <v>0</v>
      </c>
      <c r="N1705" s="6" t="s">
        <v>8293</v>
      </c>
      <c r="O1705" s="5">
        <f t="shared" si="104"/>
        <v>1.02</v>
      </c>
      <c r="P1705">
        <f t="shared" si="105"/>
        <v>25.5</v>
      </c>
      <c r="Q1705" s="6" t="s">
        <v>8325</v>
      </c>
      <c r="R1705" s="6" t="s">
        <v>8347</v>
      </c>
      <c r="S1705">
        <f t="shared" si="106"/>
        <v>2015</v>
      </c>
      <c r="T1705">
        <f t="shared" si="107"/>
        <v>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9">
        <v>42050.931400462963</v>
      </c>
      <c r="J1706" s="9">
        <v>42020.931400462963</v>
      </c>
      <c r="K1706" t="b">
        <v>0</v>
      </c>
      <c r="L1706">
        <v>11</v>
      </c>
      <c r="M1706" t="b">
        <v>0</v>
      </c>
      <c r="N1706" s="6" t="s">
        <v>8293</v>
      </c>
      <c r="O1706" s="5">
        <f t="shared" si="104"/>
        <v>65.100000000000009</v>
      </c>
      <c r="P1706">
        <f t="shared" si="105"/>
        <v>118.36363636363636</v>
      </c>
      <c r="Q1706" s="6" t="s">
        <v>8325</v>
      </c>
      <c r="R1706" s="6" t="s">
        <v>8347</v>
      </c>
      <c r="S1706">
        <f t="shared" si="106"/>
        <v>2015</v>
      </c>
      <c r="T1706">
        <f t="shared" si="107"/>
        <v>1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9">
        <v>42256.458333333336</v>
      </c>
      <c r="J1707" s="9">
        <v>42244.808402777773</v>
      </c>
      <c r="K1707" t="b">
        <v>0</v>
      </c>
      <c r="L1707">
        <v>0</v>
      </c>
      <c r="M1707" t="b">
        <v>0</v>
      </c>
      <c r="N1707" s="6" t="s">
        <v>8293</v>
      </c>
      <c r="O1707" s="5">
        <f t="shared" si="104"/>
        <v>0</v>
      </c>
      <c r="P1707" t="e">
        <f t="shared" si="105"/>
        <v>#DIV/0!</v>
      </c>
      <c r="Q1707" s="6" t="s">
        <v>8325</v>
      </c>
      <c r="R1707" s="6" t="s">
        <v>8347</v>
      </c>
      <c r="S1707">
        <f t="shared" si="106"/>
        <v>2015</v>
      </c>
      <c r="T1707">
        <f t="shared" si="107"/>
        <v>8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9">
        <v>42239.098055555551</v>
      </c>
      <c r="J1708" s="9">
        <v>42179.098055555551</v>
      </c>
      <c r="K1708" t="b">
        <v>0</v>
      </c>
      <c r="L1708">
        <v>0</v>
      </c>
      <c r="M1708" t="b">
        <v>0</v>
      </c>
      <c r="N1708" s="6" t="s">
        <v>8293</v>
      </c>
      <c r="O1708" s="5">
        <f t="shared" si="104"/>
        <v>0</v>
      </c>
      <c r="P1708" t="e">
        <f t="shared" si="105"/>
        <v>#DIV/0!</v>
      </c>
      <c r="Q1708" s="6" t="s">
        <v>8325</v>
      </c>
      <c r="R1708" s="6" t="s">
        <v>8347</v>
      </c>
      <c r="S1708">
        <f t="shared" si="106"/>
        <v>2015</v>
      </c>
      <c r="T1708">
        <f t="shared" si="107"/>
        <v>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9">
        <v>42457.471006944441</v>
      </c>
      <c r="J1709" s="9">
        <v>42427.512673611105</v>
      </c>
      <c r="K1709" t="b">
        <v>0</v>
      </c>
      <c r="L1709">
        <v>9</v>
      </c>
      <c r="M1709" t="b">
        <v>0</v>
      </c>
      <c r="N1709" s="6" t="s">
        <v>8293</v>
      </c>
      <c r="O1709" s="5">
        <f t="shared" si="104"/>
        <v>9.74</v>
      </c>
      <c r="P1709">
        <f t="shared" si="105"/>
        <v>54.111111111111114</v>
      </c>
      <c r="Q1709" s="6" t="s">
        <v>8325</v>
      </c>
      <c r="R1709" s="6" t="s">
        <v>8347</v>
      </c>
      <c r="S1709">
        <f t="shared" si="106"/>
        <v>2016</v>
      </c>
      <c r="T1709">
        <f t="shared" si="107"/>
        <v>2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9">
        <v>42491.658634259256</v>
      </c>
      <c r="J1710" s="9">
        <v>42451.658634259256</v>
      </c>
      <c r="K1710" t="b">
        <v>0</v>
      </c>
      <c r="L1710">
        <v>0</v>
      </c>
      <c r="M1710" t="b">
        <v>0</v>
      </c>
      <c r="N1710" s="6" t="s">
        <v>8293</v>
      </c>
      <c r="O1710" s="5">
        <f t="shared" si="104"/>
        <v>0</v>
      </c>
      <c r="P1710" t="e">
        <f t="shared" si="105"/>
        <v>#DIV/0!</v>
      </c>
      <c r="Q1710" s="6" t="s">
        <v>8325</v>
      </c>
      <c r="R1710" s="6" t="s">
        <v>8347</v>
      </c>
      <c r="S1710">
        <f t="shared" si="106"/>
        <v>2016</v>
      </c>
      <c r="T1710">
        <f t="shared" si="107"/>
        <v>3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9">
        <v>41882.610416666663</v>
      </c>
      <c r="J1711" s="9">
        <v>41841.355486111104</v>
      </c>
      <c r="K1711" t="b">
        <v>0</v>
      </c>
      <c r="L1711">
        <v>4</v>
      </c>
      <c r="M1711" t="b">
        <v>0</v>
      </c>
      <c r="N1711" s="6" t="s">
        <v>8293</v>
      </c>
      <c r="O1711" s="5">
        <f t="shared" si="104"/>
        <v>4.8571428571428568</v>
      </c>
      <c r="P1711">
        <f t="shared" si="105"/>
        <v>21.25</v>
      </c>
      <c r="Q1711" s="6" t="s">
        <v>8325</v>
      </c>
      <c r="R1711" s="6" t="s">
        <v>8347</v>
      </c>
      <c r="S1711">
        <f t="shared" si="106"/>
        <v>2014</v>
      </c>
      <c r="T1711">
        <f t="shared" si="107"/>
        <v>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9">
        <v>42387.333333333336</v>
      </c>
      <c r="J1712" s="9">
        <v>42341.382962962954</v>
      </c>
      <c r="K1712" t="b">
        <v>0</v>
      </c>
      <c r="L1712">
        <v>1</v>
      </c>
      <c r="M1712" t="b">
        <v>0</v>
      </c>
      <c r="N1712" s="6" t="s">
        <v>8293</v>
      </c>
      <c r="O1712" s="5">
        <f t="shared" si="104"/>
        <v>0.67999999999999994</v>
      </c>
      <c r="P1712">
        <f t="shared" si="105"/>
        <v>34</v>
      </c>
      <c r="Q1712" s="6" t="s">
        <v>8325</v>
      </c>
      <c r="R1712" s="6" t="s">
        <v>8347</v>
      </c>
      <c r="S1712">
        <f t="shared" si="106"/>
        <v>2015</v>
      </c>
      <c r="T1712">
        <f t="shared" si="107"/>
        <v>12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9">
        <v>41883.437893518516</v>
      </c>
      <c r="J1713" s="9">
        <v>41852.437893518516</v>
      </c>
      <c r="K1713" t="b">
        <v>0</v>
      </c>
      <c r="L1713">
        <v>2</v>
      </c>
      <c r="M1713" t="b">
        <v>0</v>
      </c>
      <c r="N1713" s="6" t="s">
        <v>8293</v>
      </c>
      <c r="O1713" s="5">
        <f t="shared" si="104"/>
        <v>10.5</v>
      </c>
      <c r="P1713">
        <f t="shared" si="105"/>
        <v>525</v>
      </c>
      <c r="Q1713" s="6" t="s">
        <v>8325</v>
      </c>
      <c r="R1713" s="6" t="s">
        <v>8347</v>
      </c>
      <c r="S1713">
        <f t="shared" si="106"/>
        <v>2014</v>
      </c>
      <c r="T1713">
        <f t="shared" si="107"/>
        <v>8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9">
        <v>42185.705474537033</v>
      </c>
      <c r="J1714" s="9">
        <v>42125.705474537033</v>
      </c>
      <c r="K1714" t="b">
        <v>0</v>
      </c>
      <c r="L1714">
        <v>0</v>
      </c>
      <c r="M1714" t="b">
        <v>0</v>
      </c>
      <c r="N1714" s="6" t="s">
        <v>8293</v>
      </c>
      <c r="O1714" s="5">
        <f t="shared" si="104"/>
        <v>0</v>
      </c>
      <c r="P1714" t="e">
        <f t="shared" si="105"/>
        <v>#DIV/0!</v>
      </c>
      <c r="Q1714" s="6" t="s">
        <v>8325</v>
      </c>
      <c r="R1714" s="6" t="s">
        <v>8347</v>
      </c>
      <c r="S1714">
        <f t="shared" si="106"/>
        <v>2015</v>
      </c>
      <c r="T1714">
        <f t="shared" si="107"/>
        <v>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9">
        <v>41917.592731481483</v>
      </c>
      <c r="J1715" s="9">
        <v>41887.592731481483</v>
      </c>
      <c r="K1715" t="b">
        <v>0</v>
      </c>
      <c r="L1715">
        <v>1</v>
      </c>
      <c r="M1715" t="b">
        <v>0</v>
      </c>
      <c r="N1715" s="6" t="s">
        <v>8293</v>
      </c>
      <c r="O1715" s="5">
        <f t="shared" si="104"/>
        <v>1.6666666666666667</v>
      </c>
      <c r="P1715">
        <f t="shared" si="105"/>
        <v>50</v>
      </c>
      <c r="Q1715" s="6" t="s">
        <v>8325</v>
      </c>
      <c r="R1715" s="6" t="s">
        <v>8347</v>
      </c>
      <c r="S1715">
        <f t="shared" si="106"/>
        <v>2014</v>
      </c>
      <c r="T1715">
        <f t="shared" si="107"/>
        <v>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9">
        <v>42125.710196759253</v>
      </c>
      <c r="J1716" s="9">
        <v>42095.710196759253</v>
      </c>
      <c r="K1716" t="b">
        <v>0</v>
      </c>
      <c r="L1716">
        <v>17</v>
      </c>
      <c r="M1716" t="b">
        <v>0</v>
      </c>
      <c r="N1716" s="6" t="s">
        <v>8293</v>
      </c>
      <c r="O1716" s="5">
        <f t="shared" si="104"/>
        <v>7.8680000000000003</v>
      </c>
      <c r="P1716">
        <f t="shared" si="105"/>
        <v>115.70588235294117</v>
      </c>
      <c r="Q1716" s="6" t="s">
        <v>8325</v>
      </c>
      <c r="R1716" s="6" t="s">
        <v>8347</v>
      </c>
      <c r="S1716">
        <f t="shared" si="106"/>
        <v>2015</v>
      </c>
      <c r="T1716">
        <f t="shared" si="107"/>
        <v>4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9">
        <v>42093.931944444441</v>
      </c>
      <c r="J1717" s="9">
        <v>42064.009085648147</v>
      </c>
      <c r="K1717" t="b">
        <v>0</v>
      </c>
      <c r="L1717">
        <v>2</v>
      </c>
      <c r="M1717" t="b">
        <v>0</v>
      </c>
      <c r="N1717" s="6" t="s">
        <v>8293</v>
      </c>
      <c r="O1717" s="5">
        <f t="shared" si="104"/>
        <v>0.22</v>
      </c>
      <c r="P1717">
        <f t="shared" si="105"/>
        <v>5.5</v>
      </c>
      <c r="Q1717" s="6" t="s">
        <v>8325</v>
      </c>
      <c r="R1717" s="6" t="s">
        <v>8347</v>
      </c>
      <c r="S1717">
        <f t="shared" si="106"/>
        <v>2015</v>
      </c>
      <c r="T1717">
        <f t="shared" si="107"/>
        <v>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9">
        <v>42713.410868055551</v>
      </c>
      <c r="J1718" s="9">
        <v>42673.369201388887</v>
      </c>
      <c r="K1718" t="b">
        <v>0</v>
      </c>
      <c r="L1718">
        <v>3</v>
      </c>
      <c r="M1718" t="b">
        <v>0</v>
      </c>
      <c r="N1718" s="6" t="s">
        <v>8293</v>
      </c>
      <c r="O1718" s="5">
        <f t="shared" si="104"/>
        <v>7.5</v>
      </c>
      <c r="P1718">
        <f t="shared" si="105"/>
        <v>50</v>
      </c>
      <c r="Q1718" s="6" t="s">
        <v>8325</v>
      </c>
      <c r="R1718" s="6" t="s">
        <v>8347</v>
      </c>
      <c r="S1718">
        <f t="shared" si="106"/>
        <v>2016</v>
      </c>
      <c r="T1718">
        <f t="shared" si="107"/>
        <v>10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9">
        <v>42480.958333333336</v>
      </c>
      <c r="J1719" s="9">
        <v>42460.773587962954</v>
      </c>
      <c r="K1719" t="b">
        <v>0</v>
      </c>
      <c r="L1719">
        <v>41</v>
      </c>
      <c r="M1719" t="b">
        <v>0</v>
      </c>
      <c r="N1719" s="6" t="s">
        <v>8293</v>
      </c>
      <c r="O1719" s="5">
        <f t="shared" si="104"/>
        <v>42.725880551301685</v>
      </c>
      <c r="P1719">
        <f t="shared" si="105"/>
        <v>34.024390243902438</v>
      </c>
      <c r="Q1719" s="6" t="s">
        <v>8325</v>
      </c>
      <c r="R1719" s="6" t="s">
        <v>8347</v>
      </c>
      <c r="S1719">
        <f t="shared" si="106"/>
        <v>2016</v>
      </c>
      <c r="T1719">
        <f t="shared" si="107"/>
        <v>3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9">
        <v>42503.999305555553</v>
      </c>
      <c r="J1720" s="9">
        <v>42460.402187499996</v>
      </c>
      <c r="K1720" t="b">
        <v>0</v>
      </c>
      <c r="L1720">
        <v>2</v>
      </c>
      <c r="M1720" t="b">
        <v>0</v>
      </c>
      <c r="N1720" s="6" t="s">
        <v>8293</v>
      </c>
      <c r="O1720" s="5">
        <f t="shared" si="104"/>
        <v>0.2142857142857143</v>
      </c>
      <c r="P1720">
        <f t="shared" si="105"/>
        <v>37.5</v>
      </c>
      <c r="Q1720" s="6" t="s">
        <v>8325</v>
      </c>
      <c r="R1720" s="6" t="s">
        <v>8347</v>
      </c>
      <c r="S1720">
        <f t="shared" si="106"/>
        <v>2016</v>
      </c>
      <c r="T1720">
        <f t="shared" si="107"/>
        <v>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9">
        <v>41899.326284722221</v>
      </c>
      <c r="J1721" s="9">
        <v>41869.326284722221</v>
      </c>
      <c r="K1721" t="b">
        <v>0</v>
      </c>
      <c r="L1721">
        <v>3</v>
      </c>
      <c r="M1721" t="b">
        <v>0</v>
      </c>
      <c r="N1721" s="6" t="s">
        <v>8293</v>
      </c>
      <c r="O1721" s="5">
        <f t="shared" si="104"/>
        <v>0.87500000000000011</v>
      </c>
      <c r="P1721">
        <f t="shared" si="105"/>
        <v>11.666666666666666</v>
      </c>
      <c r="Q1721" s="6" t="s">
        <v>8325</v>
      </c>
      <c r="R1721" s="6" t="s">
        <v>8347</v>
      </c>
      <c r="S1721">
        <f t="shared" si="106"/>
        <v>2014</v>
      </c>
      <c r="T1721">
        <f t="shared" si="107"/>
        <v>8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9">
        <v>41952.616562499999</v>
      </c>
      <c r="J1722" s="9">
        <v>41922.574895833335</v>
      </c>
      <c r="K1722" t="b">
        <v>0</v>
      </c>
      <c r="L1722">
        <v>8</v>
      </c>
      <c r="M1722" t="b">
        <v>0</v>
      </c>
      <c r="N1722" s="6" t="s">
        <v>8293</v>
      </c>
      <c r="O1722" s="5">
        <f t="shared" si="104"/>
        <v>5.625</v>
      </c>
      <c r="P1722">
        <f t="shared" si="105"/>
        <v>28.125</v>
      </c>
      <c r="Q1722" s="6" t="s">
        <v>8325</v>
      </c>
      <c r="R1722" s="6" t="s">
        <v>8347</v>
      </c>
      <c r="S1722">
        <f t="shared" si="106"/>
        <v>2014</v>
      </c>
      <c r="T1722">
        <f t="shared" si="107"/>
        <v>10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9">
        <v>42349.25304398148</v>
      </c>
      <c r="J1723" s="9">
        <v>42319.25304398148</v>
      </c>
      <c r="K1723" t="b">
        <v>0</v>
      </c>
      <c r="L1723">
        <v>0</v>
      </c>
      <c r="M1723" t="b">
        <v>0</v>
      </c>
      <c r="N1723" s="6" t="s">
        <v>8293</v>
      </c>
      <c r="O1723" s="5">
        <f t="shared" si="104"/>
        <v>0</v>
      </c>
      <c r="P1723" t="e">
        <f t="shared" si="105"/>
        <v>#DIV/0!</v>
      </c>
      <c r="Q1723" s="6" t="s">
        <v>8325</v>
      </c>
      <c r="R1723" s="6" t="s">
        <v>8347</v>
      </c>
      <c r="S1723">
        <f t="shared" si="106"/>
        <v>2015</v>
      </c>
      <c r="T1723">
        <f t="shared" si="107"/>
        <v>11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9">
        <v>42462.798611111109</v>
      </c>
      <c r="J1724" s="9">
        <v>42425.752650462957</v>
      </c>
      <c r="K1724" t="b">
        <v>0</v>
      </c>
      <c r="L1724">
        <v>1</v>
      </c>
      <c r="M1724" t="b">
        <v>0</v>
      </c>
      <c r="N1724" s="6" t="s">
        <v>8293</v>
      </c>
      <c r="O1724" s="5">
        <f t="shared" si="104"/>
        <v>3.4722222222222224E-2</v>
      </c>
      <c r="P1724">
        <f t="shared" si="105"/>
        <v>1</v>
      </c>
      <c r="Q1724" s="6" t="s">
        <v>8325</v>
      </c>
      <c r="R1724" s="6" t="s">
        <v>8347</v>
      </c>
      <c r="S1724">
        <f t="shared" si="106"/>
        <v>2016</v>
      </c>
      <c r="T1724">
        <f t="shared" si="107"/>
        <v>2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9">
        <v>42186.041666666664</v>
      </c>
      <c r="J1725" s="9">
        <v>42129.617071759254</v>
      </c>
      <c r="K1725" t="b">
        <v>0</v>
      </c>
      <c r="L1725">
        <v>3</v>
      </c>
      <c r="M1725" t="b">
        <v>0</v>
      </c>
      <c r="N1725" s="6" t="s">
        <v>8293</v>
      </c>
      <c r="O1725" s="5">
        <f t="shared" si="104"/>
        <v>6.5</v>
      </c>
      <c r="P1725">
        <f t="shared" si="105"/>
        <v>216.66666666666666</v>
      </c>
      <c r="Q1725" s="6" t="s">
        <v>8325</v>
      </c>
      <c r="R1725" s="6" t="s">
        <v>8347</v>
      </c>
      <c r="S1725">
        <f t="shared" si="106"/>
        <v>2015</v>
      </c>
      <c r="T1725">
        <f t="shared" si="107"/>
        <v>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9">
        <v>41942.724097222221</v>
      </c>
      <c r="J1726" s="9">
        <v>41912.724097222221</v>
      </c>
      <c r="K1726" t="b">
        <v>0</v>
      </c>
      <c r="L1726">
        <v>4</v>
      </c>
      <c r="M1726" t="b">
        <v>0</v>
      </c>
      <c r="N1726" s="6" t="s">
        <v>8293</v>
      </c>
      <c r="O1726" s="5">
        <f t="shared" si="104"/>
        <v>0.58333333333333337</v>
      </c>
      <c r="P1726">
        <f t="shared" si="105"/>
        <v>8.75</v>
      </c>
      <c r="Q1726" s="6" t="s">
        <v>8325</v>
      </c>
      <c r="R1726" s="6" t="s">
        <v>8347</v>
      </c>
      <c r="S1726">
        <f t="shared" si="106"/>
        <v>2014</v>
      </c>
      <c r="T1726">
        <f t="shared" si="107"/>
        <v>9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9">
        <v>41875.759826388887</v>
      </c>
      <c r="J1727" s="9">
        <v>41845.759826388887</v>
      </c>
      <c r="K1727" t="b">
        <v>0</v>
      </c>
      <c r="L1727">
        <v>9</v>
      </c>
      <c r="M1727" t="b">
        <v>0</v>
      </c>
      <c r="N1727" s="6" t="s">
        <v>8293</v>
      </c>
      <c r="O1727" s="5">
        <f t="shared" si="104"/>
        <v>10.181818181818182</v>
      </c>
      <c r="P1727">
        <f t="shared" si="105"/>
        <v>62.222222222222221</v>
      </c>
      <c r="Q1727" s="6" t="s">
        <v>8325</v>
      </c>
      <c r="R1727" s="6" t="s">
        <v>8347</v>
      </c>
      <c r="S1727">
        <f t="shared" si="106"/>
        <v>2014</v>
      </c>
      <c r="T1727">
        <f t="shared" si="107"/>
        <v>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9">
        <v>41817.711388888885</v>
      </c>
      <c r="J1728" s="9">
        <v>41788.711388888885</v>
      </c>
      <c r="K1728" t="b">
        <v>0</v>
      </c>
      <c r="L1728">
        <v>16</v>
      </c>
      <c r="M1728" t="b">
        <v>0</v>
      </c>
      <c r="N1728" s="6" t="s">
        <v>8293</v>
      </c>
      <c r="O1728" s="5">
        <f t="shared" si="104"/>
        <v>33.784615384615385</v>
      </c>
      <c r="P1728">
        <f t="shared" si="105"/>
        <v>137.25</v>
      </c>
      <c r="Q1728" s="6" t="s">
        <v>8325</v>
      </c>
      <c r="R1728" s="6" t="s">
        <v>8347</v>
      </c>
      <c r="S1728">
        <f t="shared" si="106"/>
        <v>2014</v>
      </c>
      <c r="T1728">
        <f t="shared" si="107"/>
        <v>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9">
        <v>42099.249999999993</v>
      </c>
      <c r="J1729" s="9">
        <v>42044.719641203708</v>
      </c>
      <c r="K1729" t="b">
        <v>0</v>
      </c>
      <c r="L1729">
        <v>1</v>
      </c>
      <c r="M1729" t="b">
        <v>0</v>
      </c>
      <c r="N1729" s="6" t="s">
        <v>8293</v>
      </c>
      <c r="O1729" s="5">
        <f t="shared" si="104"/>
        <v>3.3333333333333333E-2</v>
      </c>
      <c r="P1729">
        <f t="shared" si="105"/>
        <v>1</v>
      </c>
      <c r="Q1729" s="6" t="s">
        <v>8325</v>
      </c>
      <c r="R1729" s="6" t="s">
        <v>8347</v>
      </c>
      <c r="S1729">
        <f t="shared" si="106"/>
        <v>2015</v>
      </c>
      <c r="T1729">
        <f t="shared" si="107"/>
        <v>2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9">
        <v>42298.417523148142</v>
      </c>
      <c r="J1730" s="9">
        <v>42268.417523148142</v>
      </c>
      <c r="K1730" t="b">
        <v>0</v>
      </c>
      <c r="L1730">
        <v>7</v>
      </c>
      <c r="M1730" t="b">
        <v>0</v>
      </c>
      <c r="N1730" s="6" t="s">
        <v>8293</v>
      </c>
      <c r="O1730" s="5">
        <f t="shared" ref="O1730:O1793" si="108">E1730/D1730*100</f>
        <v>68.400000000000006</v>
      </c>
      <c r="P1730">
        <f t="shared" ref="P1730:P1793" si="109">E1730/L1730</f>
        <v>122.14285714285714</v>
      </c>
      <c r="Q1730" s="6" t="s">
        <v>8325</v>
      </c>
      <c r="R1730" s="6" t="s">
        <v>8347</v>
      </c>
      <c r="S1730">
        <f t="shared" si="106"/>
        <v>2015</v>
      </c>
      <c r="T1730">
        <f t="shared" si="107"/>
        <v>9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9">
        <v>42530.843819444439</v>
      </c>
      <c r="J1731" s="9">
        <v>42470.843819444439</v>
      </c>
      <c r="K1731" t="b">
        <v>0</v>
      </c>
      <c r="L1731">
        <v>0</v>
      </c>
      <c r="M1731" t="b">
        <v>0</v>
      </c>
      <c r="N1731" s="6" t="s">
        <v>8293</v>
      </c>
      <c r="O1731" s="5">
        <f t="shared" si="108"/>
        <v>0</v>
      </c>
      <c r="P1731" t="e">
        <f t="shared" si="109"/>
        <v>#DIV/0!</v>
      </c>
      <c r="Q1731" s="6" t="s">
        <v>8325</v>
      </c>
      <c r="R1731" s="6" t="s">
        <v>8347</v>
      </c>
      <c r="S1731">
        <f t="shared" ref="S1731:S1794" si="110">YEAR(J1731)</f>
        <v>2016</v>
      </c>
      <c r="T1731">
        <f t="shared" ref="T1731:T1794" si="111">MONTH(J1731)</f>
        <v>4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9">
        <v>42301.879432870373</v>
      </c>
      <c r="J1732" s="9">
        <v>42271.879432870373</v>
      </c>
      <c r="K1732" t="b">
        <v>0</v>
      </c>
      <c r="L1732">
        <v>0</v>
      </c>
      <c r="M1732" t="b">
        <v>0</v>
      </c>
      <c r="N1732" s="6" t="s">
        <v>8293</v>
      </c>
      <c r="O1732" s="5">
        <f t="shared" si="108"/>
        <v>0</v>
      </c>
      <c r="P1732" t="e">
        <f t="shared" si="109"/>
        <v>#DIV/0!</v>
      </c>
      <c r="Q1732" s="6" t="s">
        <v>8325</v>
      </c>
      <c r="R1732" s="6" t="s">
        <v>8347</v>
      </c>
      <c r="S1732">
        <f t="shared" si="110"/>
        <v>2015</v>
      </c>
      <c r="T1732">
        <f t="shared" si="111"/>
        <v>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9">
        <v>42166.416666666664</v>
      </c>
      <c r="J1733" s="9">
        <v>42152.698518518511</v>
      </c>
      <c r="K1733" t="b">
        <v>0</v>
      </c>
      <c r="L1733">
        <v>0</v>
      </c>
      <c r="M1733" t="b">
        <v>0</v>
      </c>
      <c r="N1733" s="6" t="s">
        <v>8293</v>
      </c>
      <c r="O1733" s="5">
        <f t="shared" si="108"/>
        <v>0</v>
      </c>
      <c r="P1733" t="e">
        <f t="shared" si="109"/>
        <v>#DIV/0!</v>
      </c>
      <c r="Q1733" s="6" t="s">
        <v>8325</v>
      </c>
      <c r="R1733" s="6" t="s">
        <v>8347</v>
      </c>
      <c r="S1733">
        <f t="shared" si="110"/>
        <v>2015</v>
      </c>
      <c r="T1733">
        <f t="shared" si="111"/>
        <v>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9">
        <v>42384.999999999993</v>
      </c>
      <c r="J1734" s="9">
        <v>42325.475474537037</v>
      </c>
      <c r="K1734" t="b">
        <v>0</v>
      </c>
      <c r="L1734">
        <v>0</v>
      </c>
      <c r="M1734" t="b">
        <v>0</v>
      </c>
      <c r="N1734" s="6" t="s">
        <v>8293</v>
      </c>
      <c r="O1734" s="5">
        <f t="shared" si="108"/>
        <v>0</v>
      </c>
      <c r="P1734" t="e">
        <f t="shared" si="109"/>
        <v>#DIV/0!</v>
      </c>
      <c r="Q1734" s="6" t="s">
        <v>8325</v>
      </c>
      <c r="R1734" s="6" t="s">
        <v>8347</v>
      </c>
      <c r="S1734">
        <f t="shared" si="110"/>
        <v>2015</v>
      </c>
      <c r="T1734">
        <f t="shared" si="111"/>
        <v>11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9">
        <v>42626.687499999993</v>
      </c>
      <c r="J1735" s="9">
        <v>42614.467291666668</v>
      </c>
      <c r="K1735" t="b">
        <v>0</v>
      </c>
      <c r="L1735">
        <v>0</v>
      </c>
      <c r="M1735" t="b">
        <v>0</v>
      </c>
      <c r="N1735" s="6" t="s">
        <v>8293</v>
      </c>
      <c r="O1735" s="5">
        <f t="shared" si="108"/>
        <v>0</v>
      </c>
      <c r="P1735" t="e">
        <f t="shared" si="109"/>
        <v>#DIV/0!</v>
      </c>
      <c r="Q1735" s="6" t="s">
        <v>8325</v>
      </c>
      <c r="R1735" s="6" t="s">
        <v>8347</v>
      </c>
      <c r="S1735">
        <f t="shared" si="110"/>
        <v>2016</v>
      </c>
      <c r="T1735">
        <f t="shared" si="111"/>
        <v>9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9">
        <v>42131.828194444439</v>
      </c>
      <c r="J1736" s="9">
        <v>42101.828194444439</v>
      </c>
      <c r="K1736" t="b">
        <v>0</v>
      </c>
      <c r="L1736">
        <v>1</v>
      </c>
      <c r="M1736" t="b">
        <v>0</v>
      </c>
      <c r="N1736" s="6" t="s">
        <v>8293</v>
      </c>
      <c r="O1736" s="5">
        <f t="shared" si="108"/>
        <v>2.2222222222222223E-2</v>
      </c>
      <c r="P1736">
        <f t="shared" si="109"/>
        <v>1</v>
      </c>
      <c r="Q1736" s="6" t="s">
        <v>8325</v>
      </c>
      <c r="R1736" s="6" t="s">
        <v>8347</v>
      </c>
      <c r="S1736">
        <f t="shared" si="110"/>
        <v>2015</v>
      </c>
      <c r="T1736">
        <f t="shared" si="111"/>
        <v>4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9">
        <v>42589.605844907412</v>
      </c>
      <c r="J1737" s="9">
        <v>42559.605844907412</v>
      </c>
      <c r="K1737" t="b">
        <v>0</v>
      </c>
      <c r="L1737">
        <v>2</v>
      </c>
      <c r="M1737" t="b">
        <v>0</v>
      </c>
      <c r="N1737" s="6" t="s">
        <v>8293</v>
      </c>
      <c r="O1737" s="5">
        <f t="shared" si="108"/>
        <v>11</v>
      </c>
      <c r="P1737">
        <f t="shared" si="109"/>
        <v>55</v>
      </c>
      <c r="Q1737" s="6" t="s">
        <v>8325</v>
      </c>
      <c r="R1737" s="6" t="s">
        <v>8347</v>
      </c>
      <c r="S1737">
        <f t="shared" si="110"/>
        <v>2016</v>
      </c>
      <c r="T1737">
        <f t="shared" si="111"/>
        <v>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9">
        <v>42316.694826388884</v>
      </c>
      <c r="J1738" s="9">
        <v>42286.65315972222</v>
      </c>
      <c r="K1738" t="b">
        <v>0</v>
      </c>
      <c r="L1738">
        <v>1</v>
      </c>
      <c r="M1738" t="b">
        <v>0</v>
      </c>
      <c r="N1738" s="6" t="s">
        <v>8293</v>
      </c>
      <c r="O1738" s="5">
        <f t="shared" si="108"/>
        <v>0.73333333333333328</v>
      </c>
      <c r="P1738">
        <f t="shared" si="109"/>
        <v>22</v>
      </c>
      <c r="Q1738" s="6" t="s">
        <v>8325</v>
      </c>
      <c r="R1738" s="6" t="s">
        <v>8347</v>
      </c>
      <c r="S1738">
        <f t="shared" si="110"/>
        <v>2015</v>
      </c>
      <c r="T1738">
        <f t="shared" si="111"/>
        <v>10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9">
        <v>42205.740648148152</v>
      </c>
      <c r="J1739" s="9">
        <v>42175.740648148152</v>
      </c>
      <c r="K1739" t="b">
        <v>0</v>
      </c>
      <c r="L1739">
        <v>15</v>
      </c>
      <c r="M1739" t="b">
        <v>0</v>
      </c>
      <c r="N1739" s="6" t="s">
        <v>8293</v>
      </c>
      <c r="O1739" s="5">
        <f t="shared" si="108"/>
        <v>21.25</v>
      </c>
      <c r="P1739">
        <f t="shared" si="109"/>
        <v>56.666666666666664</v>
      </c>
      <c r="Q1739" s="6" t="s">
        <v>8325</v>
      </c>
      <c r="R1739" s="6" t="s">
        <v>8347</v>
      </c>
      <c r="S1739">
        <f t="shared" si="110"/>
        <v>2015</v>
      </c>
      <c r="T1739">
        <f t="shared" si="111"/>
        <v>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9">
        <v>41914.665995370371</v>
      </c>
      <c r="J1740" s="9">
        <v>41884.665995370371</v>
      </c>
      <c r="K1740" t="b">
        <v>0</v>
      </c>
      <c r="L1740">
        <v>1</v>
      </c>
      <c r="M1740" t="b">
        <v>0</v>
      </c>
      <c r="N1740" s="6" t="s">
        <v>8293</v>
      </c>
      <c r="O1740" s="5">
        <f t="shared" si="108"/>
        <v>0.4</v>
      </c>
      <c r="P1740">
        <f t="shared" si="109"/>
        <v>20</v>
      </c>
      <c r="Q1740" s="6" t="s">
        <v>8325</v>
      </c>
      <c r="R1740" s="6" t="s">
        <v>8347</v>
      </c>
      <c r="S1740">
        <f t="shared" si="110"/>
        <v>2014</v>
      </c>
      <c r="T1740">
        <f t="shared" si="111"/>
        <v>9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9">
        <v>42494.624212962961</v>
      </c>
      <c r="J1741" s="9">
        <v>42435.665879629632</v>
      </c>
      <c r="K1741" t="b">
        <v>0</v>
      </c>
      <c r="L1741">
        <v>1</v>
      </c>
      <c r="M1741" t="b">
        <v>0</v>
      </c>
      <c r="N1741" s="6" t="s">
        <v>8293</v>
      </c>
      <c r="O1741" s="5">
        <f t="shared" si="108"/>
        <v>0.1</v>
      </c>
      <c r="P1741">
        <f t="shared" si="109"/>
        <v>1</v>
      </c>
      <c r="Q1741" s="6" t="s">
        <v>8325</v>
      </c>
      <c r="R1741" s="6" t="s">
        <v>8347</v>
      </c>
      <c r="S1741">
        <f t="shared" si="110"/>
        <v>2016</v>
      </c>
      <c r="T1741">
        <f t="shared" si="111"/>
        <v>3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9">
        <v>42201.60905092593</v>
      </c>
      <c r="J1742" s="9">
        <v>42171.60905092593</v>
      </c>
      <c r="K1742" t="b">
        <v>0</v>
      </c>
      <c r="L1742">
        <v>0</v>
      </c>
      <c r="M1742" t="b">
        <v>0</v>
      </c>
      <c r="N1742" s="6" t="s">
        <v>8293</v>
      </c>
      <c r="O1742" s="5">
        <f t="shared" si="108"/>
        <v>0</v>
      </c>
      <c r="P1742" t="e">
        <f t="shared" si="109"/>
        <v>#DIV/0!</v>
      </c>
      <c r="Q1742" s="6" t="s">
        <v>8325</v>
      </c>
      <c r="R1742" s="6" t="s">
        <v>8347</v>
      </c>
      <c r="S1742">
        <f t="shared" si="110"/>
        <v>2015</v>
      </c>
      <c r="T1742">
        <f t="shared" si="111"/>
        <v>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9">
        <v>42165.419803240737</v>
      </c>
      <c r="J1743" s="9">
        <v>42120.419803240737</v>
      </c>
      <c r="K1743" t="b">
        <v>0</v>
      </c>
      <c r="L1743">
        <v>52</v>
      </c>
      <c r="M1743" t="b">
        <v>1</v>
      </c>
      <c r="N1743" s="6" t="s">
        <v>8285</v>
      </c>
      <c r="O1743" s="5">
        <f t="shared" si="108"/>
        <v>110.83333333333334</v>
      </c>
      <c r="P1743">
        <f t="shared" si="109"/>
        <v>25.576923076923077</v>
      </c>
      <c r="Q1743" s="6" t="s">
        <v>8338</v>
      </c>
      <c r="R1743" s="6" t="s">
        <v>8339</v>
      </c>
      <c r="S1743">
        <f t="shared" si="110"/>
        <v>2015</v>
      </c>
      <c r="T1743">
        <f t="shared" si="111"/>
        <v>4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9">
        <v>42742.666666666664</v>
      </c>
      <c r="J1744" s="9">
        <v>42710.668634259251</v>
      </c>
      <c r="K1744" t="b">
        <v>0</v>
      </c>
      <c r="L1744">
        <v>34</v>
      </c>
      <c r="M1744" t="b">
        <v>1</v>
      </c>
      <c r="N1744" s="6" t="s">
        <v>8285</v>
      </c>
      <c r="O1744" s="5">
        <f t="shared" si="108"/>
        <v>108.74999999999999</v>
      </c>
      <c r="P1744">
        <f t="shared" si="109"/>
        <v>63.970588235294116</v>
      </c>
      <c r="Q1744" s="6" t="s">
        <v>8338</v>
      </c>
      <c r="R1744" s="6" t="s">
        <v>8339</v>
      </c>
      <c r="S1744">
        <f t="shared" si="110"/>
        <v>2016</v>
      </c>
      <c r="T1744">
        <f t="shared" si="111"/>
        <v>12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9">
        <v>42608.957638888889</v>
      </c>
      <c r="J1745" s="9">
        <v>42586.717303240737</v>
      </c>
      <c r="K1745" t="b">
        <v>0</v>
      </c>
      <c r="L1745">
        <v>67</v>
      </c>
      <c r="M1745" t="b">
        <v>1</v>
      </c>
      <c r="N1745" s="6" t="s">
        <v>8285</v>
      </c>
      <c r="O1745" s="5">
        <f t="shared" si="108"/>
        <v>100.41666666666667</v>
      </c>
      <c r="P1745">
        <f t="shared" si="109"/>
        <v>89.925373134328353</v>
      </c>
      <c r="Q1745" s="6" t="s">
        <v>8338</v>
      </c>
      <c r="R1745" s="6" t="s">
        <v>8339</v>
      </c>
      <c r="S1745">
        <f t="shared" si="110"/>
        <v>2016</v>
      </c>
      <c r="T1745">
        <f t="shared" si="111"/>
        <v>8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9">
        <v>42071.355057870365</v>
      </c>
      <c r="J1746" s="9">
        <v>42026.396724537037</v>
      </c>
      <c r="K1746" t="b">
        <v>0</v>
      </c>
      <c r="L1746">
        <v>70</v>
      </c>
      <c r="M1746" t="b">
        <v>1</v>
      </c>
      <c r="N1746" s="6" t="s">
        <v>8285</v>
      </c>
      <c r="O1746" s="5">
        <f t="shared" si="108"/>
        <v>118.45454545454545</v>
      </c>
      <c r="P1746">
        <f t="shared" si="109"/>
        <v>93.071428571428569</v>
      </c>
      <c r="Q1746" s="6" t="s">
        <v>8338</v>
      </c>
      <c r="R1746" s="6" t="s">
        <v>8339</v>
      </c>
      <c r="S1746">
        <f t="shared" si="110"/>
        <v>2015</v>
      </c>
      <c r="T1746">
        <f t="shared" si="111"/>
        <v>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9">
        <v>42725.874999999993</v>
      </c>
      <c r="J1747" s="9">
        <v>42690.051365740735</v>
      </c>
      <c r="K1747" t="b">
        <v>0</v>
      </c>
      <c r="L1747">
        <v>89</v>
      </c>
      <c r="M1747" t="b">
        <v>1</v>
      </c>
      <c r="N1747" s="6" t="s">
        <v>8285</v>
      </c>
      <c r="O1747" s="5">
        <f t="shared" si="108"/>
        <v>114.01428571428571</v>
      </c>
      <c r="P1747">
        <f t="shared" si="109"/>
        <v>89.674157303370791</v>
      </c>
      <c r="Q1747" s="6" t="s">
        <v>8338</v>
      </c>
      <c r="R1747" s="6" t="s">
        <v>8339</v>
      </c>
      <c r="S1747">
        <f t="shared" si="110"/>
        <v>2016</v>
      </c>
      <c r="T1747">
        <f t="shared" si="111"/>
        <v>11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9">
        <v>42697.874999999993</v>
      </c>
      <c r="J1748" s="9">
        <v>42667.968368055554</v>
      </c>
      <c r="K1748" t="b">
        <v>0</v>
      </c>
      <c r="L1748">
        <v>107</v>
      </c>
      <c r="M1748" t="b">
        <v>1</v>
      </c>
      <c r="N1748" s="6" t="s">
        <v>8285</v>
      </c>
      <c r="O1748" s="5">
        <f t="shared" si="108"/>
        <v>148.10000000000002</v>
      </c>
      <c r="P1748">
        <f t="shared" si="109"/>
        <v>207.61682242990653</v>
      </c>
      <c r="Q1748" s="6" t="s">
        <v>8338</v>
      </c>
      <c r="R1748" s="6" t="s">
        <v>8339</v>
      </c>
      <c r="S1748">
        <f t="shared" si="110"/>
        <v>2016</v>
      </c>
      <c r="T1748">
        <f t="shared" si="111"/>
        <v>10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9">
        <v>42321.416666666664</v>
      </c>
      <c r="J1749" s="9">
        <v>42292.227199074077</v>
      </c>
      <c r="K1749" t="b">
        <v>0</v>
      </c>
      <c r="L1749">
        <v>159</v>
      </c>
      <c r="M1749" t="b">
        <v>1</v>
      </c>
      <c r="N1749" s="6" t="s">
        <v>8285</v>
      </c>
      <c r="O1749" s="5">
        <f t="shared" si="108"/>
        <v>104.95555555555556</v>
      </c>
      <c r="P1749">
        <f t="shared" si="109"/>
        <v>59.408805031446541</v>
      </c>
      <c r="Q1749" s="6" t="s">
        <v>8338</v>
      </c>
      <c r="R1749" s="6" t="s">
        <v>8339</v>
      </c>
      <c r="S1749">
        <f t="shared" si="110"/>
        <v>2015</v>
      </c>
      <c r="T1749">
        <f t="shared" si="111"/>
        <v>10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9">
        <v>42249.742395833331</v>
      </c>
      <c r="J1750" s="9">
        <v>42219.742395833331</v>
      </c>
      <c r="K1750" t="b">
        <v>0</v>
      </c>
      <c r="L1750">
        <v>181</v>
      </c>
      <c r="M1750" t="b">
        <v>1</v>
      </c>
      <c r="N1750" s="6" t="s">
        <v>8285</v>
      </c>
      <c r="O1750" s="5">
        <f t="shared" si="108"/>
        <v>129.94800000000001</v>
      </c>
      <c r="P1750">
        <f t="shared" si="109"/>
        <v>358.97237569060775</v>
      </c>
      <c r="Q1750" s="6" t="s">
        <v>8338</v>
      </c>
      <c r="R1750" s="6" t="s">
        <v>8339</v>
      </c>
      <c r="S1750">
        <f t="shared" si="110"/>
        <v>2015</v>
      </c>
      <c r="T1750">
        <f t="shared" si="111"/>
        <v>8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9">
        <v>42795.583333333336</v>
      </c>
      <c r="J1751" s="9">
        <v>42758.767604166664</v>
      </c>
      <c r="K1751" t="b">
        <v>0</v>
      </c>
      <c r="L1751">
        <v>131</v>
      </c>
      <c r="M1751" t="b">
        <v>1</v>
      </c>
      <c r="N1751" s="6" t="s">
        <v>8285</v>
      </c>
      <c r="O1751" s="5">
        <f t="shared" si="108"/>
        <v>123.48756218905473</v>
      </c>
      <c r="P1751">
        <f t="shared" si="109"/>
        <v>94.736641221374043</v>
      </c>
      <c r="Q1751" s="6" t="s">
        <v>8338</v>
      </c>
      <c r="R1751" s="6" t="s">
        <v>8339</v>
      </c>
      <c r="S1751">
        <f t="shared" si="110"/>
        <v>2017</v>
      </c>
      <c r="T1751">
        <f t="shared" si="111"/>
        <v>1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9">
        <v>42479.628518518519</v>
      </c>
      <c r="J1752" s="9">
        <v>42454.628518518519</v>
      </c>
      <c r="K1752" t="b">
        <v>0</v>
      </c>
      <c r="L1752">
        <v>125</v>
      </c>
      <c r="M1752" t="b">
        <v>1</v>
      </c>
      <c r="N1752" s="6" t="s">
        <v>8285</v>
      </c>
      <c r="O1752" s="5">
        <f t="shared" si="108"/>
        <v>201.62</v>
      </c>
      <c r="P1752">
        <f t="shared" si="109"/>
        <v>80.647999999999996</v>
      </c>
      <c r="Q1752" s="6" t="s">
        <v>8338</v>
      </c>
      <c r="R1752" s="6" t="s">
        <v>8339</v>
      </c>
      <c r="S1752">
        <f t="shared" si="110"/>
        <v>2016</v>
      </c>
      <c r="T1752">
        <f t="shared" si="111"/>
        <v>3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9">
        <v>42082.5315162037</v>
      </c>
      <c r="J1753" s="9">
        <v>42052.573182870365</v>
      </c>
      <c r="K1753" t="b">
        <v>0</v>
      </c>
      <c r="L1753">
        <v>61</v>
      </c>
      <c r="M1753" t="b">
        <v>1</v>
      </c>
      <c r="N1753" s="6" t="s">
        <v>8285</v>
      </c>
      <c r="O1753" s="5">
        <f t="shared" si="108"/>
        <v>102.89999999999999</v>
      </c>
      <c r="P1753">
        <f t="shared" si="109"/>
        <v>168.68852459016392</v>
      </c>
      <c r="Q1753" s="6" t="s">
        <v>8338</v>
      </c>
      <c r="R1753" s="6" t="s">
        <v>8339</v>
      </c>
      <c r="S1753">
        <f t="shared" si="110"/>
        <v>2015</v>
      </c>
      <c r="T1753">
        <f t="shared" si="111"/>
        <v>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9">
        <v>42657.044930555552</v>
      </c>
      <c r="J1754" s="9">
        <v>42627.044930555552</v>
      </c>
      <c r="K1754" t="b">
        <v>0</v>
      </c>
      <c r="L1754">
        <v>90</v>
      </c>
      <c r="M1754" t="b">
        <v>1</v>
      </c>
      <c r="N1754" s="6" t="s">
        <v>8285</v>
      </c>
      <c r="O1754" s="5">
        <f t="shared" si="108"/>
        <v>260.16666666666663</v>
      </c>
      <c r="P1754">
        <f t="shared" si="109"/>
        <v>34.68888888888889</v>
      </c>
      <c r="Q1754" s="6" t="s">
        <v>8338</v>
      </c>
      <c r="R1754" s="6" t="s">
        <v>8339</v>
      </c>
      <c r="S1754">
        <f t="shared" si="110"/>
        <v>2016</v>
      </c>
      <c r="T1754">
        <f t="shared" si="111"/>
        <v>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9">
        <v>42450.499629629623</v>
      </c>
      <c r="J1755" s="9">
        <v>42420.541296296295</v>
      </c>
      <c r="K1755" t="b">
        <v>0</v>
      </c>
      <c r="L1755">
        <v>35</v>
      </c>
      <c r="M1755" t="b">
        <v>1</v>
      </c>
      <c r="N1755" s="6" t="s">
        <v>8285</v>
      </c>
      <c r="O1755" s="5">
        <f t="shared" si="108"/>
        <v>108</v>
      </c>
      <c r="P1755">
        <f t="shared" si="109"/>
        <v>462.85714285714283</v>
      </c>
      <c r="Q1755" s="6" t="s">
        <v>8338</v>
      </c>
      <c r="R1755" s="6" t="s">
        <v>8339</v>
      </c>
      <c r="S1755">
        <f t="shared" si="110"/>
        <v>2016</v>
      </c>
      <c r="T1755">
        <f t="shared" si="111"/>
        <v>2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9">
        <v>42097.626770833333</v>
      </c>
      <c r="J1756" s="9">
        <v>42067.668437499997</v>
      </c>
      <c r="K1756" t="b">
        <v>0</v>
      </c>
      <c r="L1756">
        <v>90</v>
      </c>
      <c r="M1756" t="b">
        <v>1</v>
      </c>
      <c r="N1756" s="6" t="s">
        <v>8285</v>
      </c>
      <c r="O1756" s="5">
        <f t="shared" si="108"/>
        <v>110.52941176470587</v>
      </c>
      <c r="P1756">
        <f t="shared" si="109"/>
        <v>104.38888888888889</v>
      </c>
      <c r="Q1756" s="6" t="s">
        <v>8338</v>
      </c>
      <c r="R1756" s="6" t="s">
        <v>8339</v>
      </c>
      <c r="S1756">
        <f t="shared" si="110"/>
        <v>2015</v>
      </c>
      <c r="T1756">
        <f t="shared" si="111"/>
        <v>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9">
        <v>42282.580567129626</v>
      </c>
      <c r="J1757" s="9">
        <v>42252.580567129626</v>
      </c>
      <c r="K1757" t="b">
        <v>0</v>
      </c>
      <c r="L1757">
        <v>4</v>
      </c>
      <c r="M1757" t="b">
        <v>1</v>
      </c>
      <c r="N1757" s="6" t="s">
        <v>8285</v>
      </c>
      <c r="O1757" s="5">
        <f t="shared" si="108"/>
        <v>120</v>
      </c>
      <c r="P1757">
        <f t="shared" si="109"/>
        <v>7.5</v>
      </c>
      <c r="Q1757" s="6" t="s">
        <v>8338</v>
      </c>
      <c r="R1757" s="6" t="s">
        <v>8339</v>
      </c>
      <c r="S1757">
        <f t="shared" si="110"/>
        <v>2015</v>
      </c>
      <c r="T1757">
        <f t="shared" si="111"/>
        <v>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9">
        <v>42610.959131944437</v>
      </c>
      <c r="J1758" s="9">
        <v>42570.959131944437</v>
      </c>
      <c r="K1758" t="b">
        <v>0</v>
      </c>
      <c r="L1758">
        <v>120</v>
      </c>
      <c r="M1758" t="b">
        <v>1</v>
      </c>
      <c r="N1758" s="6" t="s">
        <v>8285</v>
      </c>
      <c r="O1758" s="5">
        <f t="shared" si="108"/>
        <v>102.82909090909091</v>
      </c>
      <c r="P1758">
        <f t="shared" si="109"/>
        <v>47.13</v>
      </c>
      <c r="Q1758" s="6" t="s">
        <v>8338</v>
      </c>
      <c r="R1758" s="6" t="s">
        <v>8339</v>
      </c>
      <c r="S1758">
        <f t="shared" si="110"/>
        <v>2016</v>
      </c>
      <c r="T1758">
        <f t="shared" si="111"/>
        <v>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9">
        <v>42763.603472222218</v>
      </c>
      <c r="J1759" s="9">
        <v>42733.619016203702</v>
      </c>
      <c r="K1759" t="b">
        <v>0</v>
      </c>
      <c r="L1759">
        <v>14</v>
      </c>
      <c r="M1759" t="b">
        <v>1</v>
      </c>
      <c r="N1759" s="6" t="s">
        <v>8285</v>
      </c>
      <c r="O1759" s="5">
        <f t="shared" si="108"/>
        <v>115.99999999999999</v>
      </c>
      <c r="P1759">
        <f t="shared" si="109"/>
        <v>414.28571428571428</v>
      </c>
      <c r="Q1759" s="6" t="s">
        <v>8338</v>
      </c>
      <c r="R1759" s="6" t="s">
        <v>8339</v>
      </c>
      <c r="S1759">
        <f t="shared" si="110"/>
        <v>2016</v>
      </c>
      <c r="T1759">
        <f t="shared" si="111"/>
        <v>12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9">
        <v>42565.74759259259</v>
      </c>
      <c r="J1760" s="9">
        <v>42505.74759259259</v>
      </c>
      <c r="K1760" t="b">
        <v>0</v>
      </c>
      <c r="L1760">
        <v>27</v>
      </c>
      <c r="M1760" t="b">
        <v>1</v>
      </c>
      <c r="N1760" s="6" t="s">
        <v>8285</v>
      </c>
      <c r="O1760" s="5">
        <f t="shared" si="108"/>
        <v>114.7</v>
      </c>
      <c r="P1760">
        <f t="shared" si="109"/>
        <v>42.481481481481481</v>
      </c>
      <c r="Q1760" s="6" t="s">
        <v>8338</v>
      </c>
      <c r="R1760" s="6" t="s">
        <v>8339</v>
      </c>
      <c r="S1760">
        <f t="shared" si="110"/>
        <v>2016</v>
      </c>
      <c r="T1760">
        <f t="shared" si="111"/>
        <v>5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9">
        <v>42088.579039351847</v>
      </c>
      <c r="J1761" s="9">
        <v>42068.620706018519</v>
      </c>
      <c r="K1761" t="b">
        <v>0</v>
      </c>
      <c r="L1761">
        <v>49</v>
      </c>
      <c r="M1761" t="b">
        <v>1</v>
      </c>
      <c r="N1761" s="6" t="s">
        <v>8285</v>
      </c>
      <c r="O1761" s="5">
        <f t="shared" si="108"/>
        <v>106.60000000000001</v>
      </c>
      <c r="P1761">
        <f t="shared" si="109"/>
        <v>108.77551020408163</v>
      </c>
      <c r="Q1761" s="6" t="s">
        <v>8338</v>
      </c>
      <c r="R1761" s="6" t="s">
        <v>8339</v>
      </c>
      <c r="S1761">
        <f t="shared" si="110"/>
        <v>2015</v>
      </c>
      <c r="T1761">
        <f t="shared" si="111"/>
        <v>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9">
        <v>42425.464270833334</v>
      </c>
      <c r="J1762" s="9">
        <v>42405.464270833334</v>
      </c>
      <c r="K1762" t="b">
        <v>0</v>
      </c>
      <c r="L1762">
        <v>102</v>
      </c>
      <c r="M1762" t="b">
        <v>1</v>
      </c>
      <c r="N1762" s="6" t="s">
        <v>8285</v>
      </c>
      <c r="O1762" s="5">
        <f t="shared" si="108"/>
        <v>165.44</v>
      </c>
      <c r="P1762">
        <f t="shared" si="109"/>
        <v>81.098039215686271</v>
      </c>
      <c r="Q1762" s="6" t="s">
        <v>8338</v>
      </c>
      <c r="R1762" s="6" t="s">
        <v>8339</v>
      </c>
      <c r="S1762">
        <f t="shared" si="110"/>
        <v>2016</v>
      </c>
      <c r="T1762">
        <f t="shared" si="111"/>
        <v>2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9">
        <v>42259.359490740739</v>
      </c>
      <c r="J1763" s="9">
        <v>42209.359490740739</v>
      </c>
      <c r="K1763" t="b">
        <v>0</v>
      </c>
      <c r="L1763">
        <v>3</v>
      </c>
      <c r="M1763" t="b">
        <v>1</v>
      </c>
      <c r="N1763" s="6" t="s">
        <v>8285</v>
      </c>
      <c r="O1763" s="5">
        <f t="shared" si="108"/>
        <v>155</v>
      </c>
      <c r="P1763">
        <f t="shared" si="109"/>
        <v>51.666666666666664</v>
      </c>
      <c r="Q1763" s="6" t="s">
        <v>8338</v>
      </c>
      <c r="R1763" s="6" t="s">
        <v>8339</v>
      </c>
      <c r="S1763">
        <f t="shared" si="110"/>
        <v>2015</v>
      </c>
      <c r="T1763">
        <f t="shared" si="111"/>
        <v>7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9">
        <v>42440.773668981477</v>
      </c>
      <c r="J1764" s="9">
        <v>42410.773668981477</v>
      </c>
      <c r="K1764" t="b">
        <v>0</v>
      </c>
      <c r="L1764">
        <v>25</v>
      </c>
      <c r="M1764" t="b">
        <v>1</v>
      </c>
      <c r="N1764" s="6" t="s">
        <v>8285</v>
      </c>
      <c r="O1764" s="5">
        <f t="shared" si="108"/>
        <v>885</v>
      </c>
      <c r="P1764">
        <f t="shared" si="109"/>
        <v>35.4</v>
      </c>
      <c r="Q1764" s="6" t="s">
        <v>8338</v>
      </c>
      <c r="R1764" s="6" t="s">
        <v>8339</v>
      </c>
      <c r="S1764">
        <f t="shared" si="110"/>
        <v>2016</v>
      </c>
      <c r="T1764">
        <f t="shared" si="111"/>
        <v>2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9">
        <v>42666.660185185181</v>
      </c>
      <c r="J1765" s="9">
        <v>42636.660185185181</v>
      </c>
      <c r="K1765" t="b">
        <v>0</v>
      </c>
      <c r="L1765">
        <v>118</v>
      </c>
      <c r="M1765" t="b">
        <v>1</v>
      </c>
      <c r="N1765" s="6" t="s">
        <v>8285</v>
      </c>
      <c r="O1765" s="5">
        <f t="shared" si="108"/>
        <v>101.90833333333333</v>
      </c>
      <c r="P1765">
        <f t="shared" si="109"/>
        <v>103.63559322033899</v>
      </c>
      <c r="Q1765" s="6" t="s">
        <v>8338</v>
      </c>
      <c r="R1765" s="6" t="s">
        <v>8339</v>
      </c>
      <c r="S1765">
        <f t="shared" si="110"/>
        <v>2016</v>
      </c>
      <c r="T1765">
        <f t="shared" si="111"/>
        <v>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9">
        <v>41854.27753472222</v>
      </c>
      <c r="J1766" s="9">
        <v>41825.27753472222</v>
      </c>
      <c r="K1766" t="b">
        <v>1</v>
      </c>
      <c r="L1766">
        <v>39</v>
      </c>
      <c r="M1766" t="b">
        <v>0</v>
      </c>
      <c r="N1766" s="6" t="s">
        <v>8285</v>
      </c>
      <c r="O1766" s="5">
        <f t="shared" si="108"/>
        <v>19.600000000000001</v>
      </c>
      <c r="P1766">
        <f t="shared" si="109"/>
        <v>55.282051282051285</v>
      </c>
      <c r="Q1766" s="6" t="s">
        <v>8338</v>
      </c>
      <c r="R1766" s="6" t="s">
        <v>8339</v>
      </c>
      <c r="S1766">
        <f t="shared" si="110"/>
        <v>2014</v>
      </c>
      <c r="T1766">
        <f t="shared" si="111"/>
        <v>7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9">
        <v>41864.772129629629</v>
      </c>
      <c r="J1767" s="9">
        <v>41834.772129629629</v>
      </c>
      <c r="K1767" t="b">
        <v>1</v>
      </c>
      <c r="L1767">
        <v>103</v>
      </c>
      <c r="M1767" t="b">
        <v>0</v>
      </c>
      <c r="N1767" s="6" t="s">
        <v>8285</v>
      </c>
      <c r="O1767" s="5">
        <f t="shared" si="108"/>
        <v>59.467839999999995</v>
      </c>
      <c r="P1767">
        <f t="shared" si="109"/>
        <v>72.16970873786407</v>
      </c>
      <c r="Q1767" s="6" t="s">
        <v>8338</v>
      </c>
      <c r="R1767" s="6" t="s">
        <v>8339</v>
      </c>
      <c r="S1767">
        <f t="shared" si="110"/>
        <v>2014</v>
      </c>
      <c r="T1767">
        <f t="shared" si="111"/>
        <v>7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9">
        <v>41876.65148148148</v>
      </c>
      <c r="J1768" s="9">
        <v>41855.65148148148</v>
      </c>
      <c r="K1768" t="b">
        <v>1</v>
      </c>
      <c r="L1768">
        <v>0</v>
      </c>
      <c r="M1768" t="b">
        <v>0</v>
      </c>
      <c r="N1768" s="6" t="s">
        <v>8285</v>
      </c>
      <c r="O1768" s="5">
        <f t="shared" si="108"/>
        <v>0</v>
      </c>
      <c r="P1768" t="e">
        <f t="shared" si="109"/>
        <v>#DIV/0!</v>
      </c>
      <c r="Q1768" s="6" t="s">
        <v>8338</v>
      </c>
      <c r="R1768" s="6" t="s">
        <v>8339</v>
      </c>
      <c r="S1768">
        <f t="shared" si="110"/>
        <v>2014</v>
      </c>
      <c r="T1768">
        <f t="shared" si="111"/>
        <v>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9">
        <v>41854.450046296297</v>
      </c>
      <c r="J1769" s="9">
        <v>41824.450046296297</v>
      </c>
      <c r="K1769" t="b">
        <v>1</v>
      </c>
      <c r="L1769">
        <v>39</v>
      </c>
      <c r="M1769" t="b">
        <v>0</v>
      </c>
      <c r="N1769" s="6" t="s">
        <v>8285</v>
      </c>
      <c r="O1769" s="5">
        <f t="shared" si="108"/>
        <v>45.72</v>
      </c>
      <c r="P1769">
        <f t="shared" si="109"/>
        <v>58.615384615384613</v>
      </c>
      <c r="Q1769" s="6" t="s">
        <v>8338</v>
      </c>
      <c r="R1769" s="6" t="s">
        <v>8339</v>
      </c>
      <c r="S1769">
        <f t="shared" si="110"/>
        <v>2014</v>
      </c>
      <c r="T1769">
        <f t="shared" si="111"/>
        <v>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9">
        <v>41909.352361111109</v>
      </c>
      <c r="J1770" s="9">
        <v>41849.352361111109</v>
      </c>
      <c r="K1770" t="b">
        <v>1</v>
      </c>
      <c r="L1770">
        <v>15</v>
      </c>
      <c r="M1770" t="b">
        <v>0</v>
      </c>
      <c r="N1770" s="6" t="s">
        <v>8285</v>
      </c>
      <c r="O1770" s="5">
        <f t="shared" si="108"/>
        <v>3.74</v>
      </c>
      <c r="P1770">
        <f t="shared" si="109"/>
        <v>12.466666666666667</v>
      </c>
      <c r="Q1770" s="6" t="s">
        <v>8338</v>
      </c>
      <c r="R1770" s="6" t="s">
        <v>8339</v>
      </c>
      <c r="S1770">
        <f t="shared" si="110"/>
        <v>2014</v>
      </c>
      <c r="T1770">
        <f t="shared" si="111"/>
        <v>7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9">
        <v>42017.610636574071</v>
      </c>
      <c r="J1771" s="9">
        <v>41987.610636574071</v>
      </c>
      <c r="K1771" t="b">
        <v>1</v>
      </c>
      <c r="L1771">
        <v>22</v>
      </c>
      <c r="M1771" t="b">
        <v>0</v>
      </c>
      <c r="N1771" s="6" t="s">
        <v>8285</v>
      </c>
      <c r="O1771" s="5">
        <f t="shared" si="108"/>
        <v>2.7025000000000001</v>
      </c>
      <c r="P1771">
        <f t="shared" si="109"/>
        <v>49.136363636363633</v>
      </c>
      <c r="Q1771" s="6" t="s">
        <v>8338</v>
      </c>
      <c r="R1771" s="6" t="s">
        <v>8339</v>
      </c>
      <c r="S1771">
        <f t="shared" si="110"/>
        <v>2014</v>
      </c>
      <c r="T1771">
        <f t="shared" si="111"/>
        <v>12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9">
        <v>41926.571689814817</v>
      </c>
      <c r="J1772" s="9">
        <v>41891.571689814817</v>
      </c>
      <c r="K1772" t="b">
        <v>1</v>
      </c>
      <c r="L1772">
        <v>92</v>
      </c>
      <c r="M1772" t="b">
        <v>0</v>
      </c>
      <c r="N1772" s="6" t="s">
        <v>8285</v>
      </c>
      <c r="O1772" s="5">
        <f t="shared" si="108"/>
        <v>56.51428571428572</v>
      </c>
      <c r="P1772">
        <f t="shared" si="109"/>
        <v>150.5</v>
      </c>
      <c r="Q1772" s="6" t="s">
        <v>8338</v>
      </c>
      <c r="R1772" s="6" t="s">
        <v>8339</v>
      </c>
      <c r="S1772">
        <f t="shared" si="110"/>
        <v>2014</v>
      </c>
      <c r="T1772">
        <f t="shared" si="111"/>
        <v>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9">
        <v>41935.771296296298</v>
      </c>
      <c r="J1773" s="9">
        <v>41905.771296296298</v>
      </c>
      <c r="K1773" t="b">
        <v>1</v>
      </c>
      <c r="L1773">
        <v>25</v>
      </c>
      <c r="M1773" t="b">
        <v>0</v>
      </c>
      <c r="N1773" s="6" t="s">
        <v>8285</v>
      </c>
      <c r="O1773" s="5">
        <f t="shared" si="108"/>
        <v>21.30952380952381</v>
      </c>
      <c r="P1773">
        <f t="shared" si="109"/>
        <v>35.799999999999997</v>
      </c>
      <c r="Q1773" s="6" t="s">
        <v>8338</v>
      </c>
      <c r="R1773" s="6" t="s">
        <v>8339</v>
      </c>
      <c r="S1773">
        <f t="shared" si="110"/>
        <v>2014</v>
      </c>
      <c r="T1773">
        <f t="shared" si="111"/>
        <v>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9">
        <v>41826.509675925925</v>
      </c>
      <c r="J1774" s="9">
        <v>41766.509675925925</v>
      </c>
      <c r="K1774" t="b">
        <v>1</v>
      </c>
      <c r="L1774">
        <v>19</v>
      </c>
      <c r="M1774" t="b">
        <v>0</v>
      </c>
      <c r="N1774" s="6" t="s">
        <v>8285</v>
      </c>
      <c r="O1774" s="5">
        <f t="shared" si="108"/>
        <v>15.6</v>
      </c>
      <c r="P1774">
        <f t="shared" si="109"/>
        <v>45.157894736842103</v>
      </c>
      <c r="Q1774" s="6" t="s">
        <v>8338</v>
      </c>
      <c r="R1774" s="6" t="s">
        <v>8339</v>
      </c>
      <c r="S1774">
        <f t="shared" si="110"/>
        <v>2014</v>
      </c>
      <c r="T1774">
        <f t="shared" si="111"/>
        <v>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9">
        <v>42023.552060185182</v>
      </c>
      <c r="J1775" s="9">
        <v>41978.552060185182</v>
      </c>
      <c r="K1775" t="b">
        <v>1</v>
      </c>
      <c r="L1775">
        <v>19</v>
      </c>
      <c r="M1775" t="b">
        <v>0</v>
      </c>
      <c r="N1775" s="6" t="s">
        <v>8285</v>
      </c>
      <c r="O1775" s="5">
        <f t="shared" si="108"/>
        <v>6.2566666666666677</v>
      </c>
      <c r="P1775">
        <f t="shared" si="109"/>
        <v>98.78947368421052</v>
      </c>
      <c r="Q1775" s="6" t="s">
        <v>8338</v>
      </c>
      <c r="R1775" s="6" t="s">
        <v>8339</v>
      </c>
      <c r="S1775">
        <f t="shared" si="110"/>
        <v>2014</v>
      </c>
      <c r="T1775">
        <f t="shared" si="111"/>
        <v>12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9">
        <v>41972.415972222218</v>
      </c>
      <c r="J1776" s="9">
        <v>41930.010324074072</v>
      </c>
      <c r="K1776" t="b">
        <v>1</v>
      </c>
      <c r="L1776">
        <v>13</v>
      </c>
      <c r="M1776" t="b">
        <v>0</v>
      </c>
      <c r="N1776" s="6" t="s">
        <v>8285</v>
      </c>
      <c r="O1776" s="5">
        <f t="shared" si="108"/>
        <v>45.92</v>
      </c>
      <c r="P1776">
        <f t="shared" si="109"/>
        <v>88.307692307692307</v>
      </c>
      <c r="Q1776" s="6" t="s">
        <v>8338</v>
      </c>
      <c r="R1776" s="6" t="s">
        <v>8339</v>
      </c>
      <c r="S1776">
        <f t="shared" si="110"/>
        <v>2014</v>
      </c>
      <c r="T1776">
        <f t="shared" si="111"/>
        <v>10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9">
        <v>41936.768055555556</v>
      </c>
      <c r="J1777" s="9">
        <v>41891.768055555556</v>
      </c>
      <c r="K1777" t="b">
        <v>1</v>
      </c>
      <c r="L1777">
        <v>124</v>
      </c>
      <c r="M1777" t="b">
        <v>0</v>
      </c>
      <c r="N1777" s="6" t="s">
        <v>8285</v>
      </c>
      <c r="O1777" s="5">
        <f t="shared" si="108"/>
        <v>65.101538461538468</v>
      </c>
      <c r="P1777">
        <f t="shared" si="109"/>
        <v>170.62903225806451</v>
      </c>
      <c r="Q1777" s="6" t="s">
        <v>8338</v>
      </c>
      <c r="R1777" s="6" t="s">
        <v>8339</v>
      </c>
      <c r="S1777">
        <f t="shared" si="110"/>
        <v>2014</v>
      </c>
      <c r="T1777">
        <f t="shared" si="111"/>
        <v>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9">
        <v>41941.748506944445</v>
      </c>
      <c r="J1778" s="9">
        <v>41905.748506944445</v>
      </c>
      <c r="K1778" t="b">
        <v>1</v>
      </c>
      <c r="L1778">
        <v>4</v>
      </c>
      <c r="M1778" t="b">
        <v>0</v>
      </c>
      <c r="N1778" s="6" t="s">
        <v>8285</v>
      </c>
      <c r="O1778" s="5">
        <f t="shared" si="108"/>
        <v>6.7</v>
      </c>
      <c r="P1778">
        <f t="shared" si="109"/>
        <v>83.75</v>
      </c>
      <c r="Q1778" s="6" t="s">
        <v>8338</v>
      </c>
      <c r="R1778" s="6" t="s">
        <v>8339</v>
      </c>
      <c r="S1778">
        <f t="shared" si="110"/>
        <v>2014</v>
      </c>
      <c r="T1778">
        <f t="shared" si="111"/>
        <v>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9">
        <v>42055.14876157407</v>
      </c>
      <c r="J1779" s="9">
        <v>42025.14876157407</v>
      </c>
      <c r="K1779" t="b">
        <v>1</v>
      </c>
      <c r="L1779">
        <v>10</v>
      </c>
      <c r="M1779" t="b">
        <v>0</v>
      </c>
      <c r="N1779" s="6" t="s">
        <v>8285</v>
      </c>
      <c r="O1779" s="5">
        <f t="shared" si="108"/>
        <v>13.5625</v>
      </c>
      <c r="P1779">
        <f t="shared" si="109"/>
        <v>65.099999999999994</v>
      </c>
      <c r="Q1779" s="6" t="s">
        <v>8338</v>
      </c>
      <c r="R1779" s="6" t="s">
        <v>8339</v>
      </c>
      <c r="S1779">
        <f t="shared" si="110"/>
        <v>2015</v>
      </c>
      <c r="T1779">
        <f t="shared" si="111"/>
        <v>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9">
        <v>42090.613368055558</v>
      </c>
      <c r="J1780" s="9">
        <v>42045.655034722215</v>
      </c>
      <c r="K1780" t="b">
        <v>1</v>
      </c>
      <c r="L1780">
        <v>15</v>
      </c>
      <c r="M1780" t="b">
        <v>0</v>
      </c>
      <c r="N1780" s="6" t="s">
        <v>8285</v>
      </c>
      <c r="O1780" s="5">
        <f t="shared" si="108"/>
        <v>1.9900000000000002</v>
      </c>
      <c r="P1780">
        <f t="shared" si="109"/>
        <v>66.333333333333329</v>
      </c>
      <c r="Q1780" s="6" t="s">
        <v>8338</v>
      </c>
      <c r="R1780" s="6" t="s">
        <v>8339</v>
      </c>
      <c r="S1780">
        <f t="shared" si="110"/>
        <v>2015</v>
      </c>
      <c r="T1780">
        <f t="shared" si="111"/>
        <v>2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9">
        <v>42615.483564814807</v>
      </c>
      <c r="J1781" s="9">
        <v>42585.483564814807</v>
      </c>
      <c r="K1781" t="b">
        <v>1</v>
      </c>
      <c r="L1781">
        <v>38</v>
      </c>
      <c r="M1781" t="b">
        <v>0</v>
      </c>
      <c r="N1781" s="6" t="s">
        <v>8285</v>
      </c>
      <c r="O1781" s="5">
        <f t="shared" si="108"/>
        <v>36.236363636363642</v>
      </c>
      <c r="P1781">
        <f t="shared" si="109"/>
        <v>104.89473684210526</v>
      </c>
      <c r="Q1781" s="6" t="s">
        <v>8338</v>
      </c>
      <c r="R1781" s="6" t="s">
        <v>8339</v>
      </c>
      <c r="S1781">
        <f t="shared" si="110"/>
        <v>2016</v>
      </c>
      <c r="T1781">
        <f t="shared" si="111"/>
        <v>8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9">
        <v>42553.392476851855</v>
      </c>
      <c r="J1782" s="9">
        <v>42493.392476851855</v>
      </c>
      <c r="K1782" t="b">
        <v>1</v>
      </c>
      <c r="L1782">
        <v>152</v>
      </c>
      <c r="M1782" t="b">
        <v>0</v>
      </c>
      <c r="N1782" s="6" t="s">
        <v>8285</v>
      </c>
      <c r="O1782" s="5">
        <f t="shared" si="108"/>
        <v>39.743333333333339</v>
      </c>
      <c r="P1782">
        <f t="shared" si="109"/>
        <v>78.440789473684205</v>
      </c>
      <c r="Q1782" s="6" t="s">
        <v>8338</v>
      </c>
      <c r="R1782" s="6" t="s">
        <v>8339</v>
      </c>
      <c r="S1782">
        <f t="shared" si="110"/>
        <v>2016</v>
      </c>
      <c r="T1782">
        <f t="shared" si="111"/>
        <v>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9">
        <v>42628.409085648142</v>
      </c>
      <c r="J1783" s="9">
        <v>42597.409085648142</v>
      </c>
      <c r="K1783" t="b">
        <v>1</v>
      </c>
      <c r="L1783">
        <v>24</v>
      </c>
      <c r="M1783" t="b">
        <v>0</v>
      </c>
      <c r="N1783" s="6" t="s">
        <v>8285</v>
      </c>
      <c r="O1783" s="5">
        <f t="shared" si="108"/>
        <v>25.763636363636365</v>
      </c>
      <c r="P1783">
        <f t="shared" si="109"/>
        <v>59.041666666666664</v>
      </c>
      <c r="Q1783" s="6" t="s">
        <v>8338</v>
      </c>
      <c r="R1783" s="6" t="s">
        <v>8339</v>
      </c>
      <c r="S1783">
        <f t="shared" si="110"/>
        <v>2016</v>
      </c>
      <c r="T1783">
        <f t="shared" si="111"/>
        <v>8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9">
        <v>42421.366770833331</v>
      </c>
      <c r="J1784" s="9">
        <v>42388.366770833331</v>
      </c>
      <c r="K1784" t="b">
        <v>1</v>
      </c>
      <c r="L1784">
        <v>76</v>
      </c>
      <c r="M1784" t="b">
        <v>0</v>
      </c>
      <c r="N1784" s="6" t="s">
        <v>8285</v>
      </c>
      <c r="O1784" s="5">
        <f t="shared" si="108"/>
        <v>15.491428571428573</v>
      </c>
      <c r="P1784">
        <f t="shared" si="109"/>
        <v>71.34210526315789</v>
      </c>
      <c r="Q1784" s="6" t="s">
        <v>8338</v>
      </c>
      <c r="R1784" s="6" t="s">
        <v>8339</v>
      </c>
      <c r="S1784">
        <f t="shared" si="110"/>
        <v>2016</v>
      </c>
      <c r="T1784">
        <f t="shared" si="111"/>
        <v>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9">
        <v>42145.741643518515</v>
      </c>
      <c r="J1785" s="9">
        <v>42115.741643518515</v>
      </c>
      <c r="K1785" t="b">
        <v>1</v>
      </c>
      <c r="L1785">
        <v>185</v>
      </c>
      <c r="M1785" t="b">
        <v>0</v>
      </c>
      <c r="N1785" s="6" t="s">
        <v>8285</v>
      </c>
      <c r="O1785" s="5">
        <f t="shared" si="108"/>
        <v>23.692499999999999</v>
      </c>
      <c r="P1785">
        <f t="shared" si="109"/>
        <v>51.227027027027027</v>
      </c>
      <c r="Q1785" s="6" t="s">
        <v>8338</v>
      </c>
      <c r="R1785" s="6" t="s">
        <v>8339</v>
      </c>
      <c r="S1785">
        <f t="shared" si="110"/>
        <v>2015</v>
      </c>
      <c r="T1785">
        <f t="shared" si="111"/>
        <v>4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9">
        <v>42034.934027777774</v>
      </c>
      <c r="J1786" s="9">
        <v>42003.447222222218</v>
      </c>
      <c r="K1786" t="b">
        <v>1</v>
      </c>
      <c r="L1786">
        <v>33</v>
      </c>
      <c r="M1786" t="b">
        <v>0</v>
      </c>
      <c r="N1786" s="6" t="s">
        <v>8285</v>
      </c>
      <c r="O1786" s="5">
        <f t="shared" si="108"/>
        <v>39.76</v>
      </c>
      <c r="P1786">
        <f t="shared" si="109"/>
        <v>60.242424242424242</v>
      </c>
      <c r="Q1786" s="6" t="s">
        <v>8338</v>
      </c>
      <c r="R1786" s="6" t="s">
        <v>8339</v>
      </c>
      <c r="S1786">
        <f t="shared" si="110"/>
        <v>2014</v>
      </c>
      <c r="T1786">
        <f t="shared" si="111"/>
        <v>12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9">
        <v>41927.791666666664</v>
      </c>
      <c r="J1787" s="9">
        <v>41896.926562499997</v>
      </c>
      <c r="K1787" t="b">
        <v>1</v>
      </c>
      <c r="L1787">
        <v>108</v>
      </c>
      <c r="M1787" t="b">
        <v>0</v>
      </c>
      <c r="N1787" s="6" t="s">
        <v>8285</v>
      </c>
      <c r="O1787" s="5">
        <f t="shared" si="108"/>
        <v>20.220833333333331</v>
      </c>
      <c r="P1787">
        <f t="shared" si="109"/>
        <v>44.935185185185183</v>
      </c>
      <c r="Q1787" s="6" t="s">
        <v>8338</v>
      </c>
      <c r="R1787" s="6" t="s">
        <v>8339</v>
      </c>
      <c r="S1787">
        <f t="shared" si="110"/>
        <v>2014</v>
      </c>
      <c r="T1787">
        <f t="shared" si="111"/>
        <v>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9">
        <v>41988.342326388891</v>
      </c>
      <c r="J1788" s="9">
        <v>41958.342326388891</v>
      </c>
      <c r="K1788" t="b">
        <v>1</v>
      </c>
      <c r="L1788">
        <v>29</v>
      </c>
      <c r="M1788" t="b">
        <v>0</v>
      </c>
      <c r="N1788" s="6" t="s">
        <v>8285</v>
      </c>
      <c r="O1788" s="5">
        <f t="shared" si="108"/>
        <v>47.631578947368418</v>
      </c>
      <c r="P1788">
        <f t="shared" si="109"/>
        <v>31.206896551724139</v>
      </c>
      <c r="Q1788" s="6" t="s">
        <v>8338</v>
      </c>
      <c r="R1788" s="6" t="s">
        <v>8339</v>
      </c>
      <c r="S1788">
        <f t="shared" si="110"/>
        <v>2014</v>
      </c>
      <c r="T1788">
        <f t="shared" si="111"/>
        <v>11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9">
        <v>42098.40552083333</v>
      </c>
      <c r="J1789" s="9">
        <v>42068.447187499994</v>
      </c>
      <c r="K1789" t="b">
        <v>1</v>
      </c>
      <c r="L1789">
        <v>24</v>
      </c>
      <c r="M1789" t="b">
        <v>0</v>
      </c>
      <c r="N1789" s="6" t="s">
        <v>8285</v>
      </c>
      <c r="O1789" s="5">
        <f t="shared" si="108"/>
        <v>15.329999999999998</v>
      </c>
      <c r="P1789">
        <f t="shared" si="109"/>
        <v>63.875</v>
      </c>
      <c r="Q1789" s="6" t="s">
        <v>8338</v>
      </c>
      <c r="R1789" s="6" t="s">
        <v>8339</v>
      </c>
      <c r="S1789">
        <f t="shared" si="110"/>
        <v>2015</v>
      </c>
      <c r="T1789">
        <f t="shared" si="111"/>
        <v>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9">
        <v>41943.740069444444</v>
      </c>
      <c r="J1790" s="9">
        <v>41913.740069444444</v>
      </c>
      <c r="K1790" t="b">
        <v>1</v>
      </c>
      <c r="L1790">
        <v>4</v>
      </c>
      <c r="M1790" t="b">
        <v>0</v>
      </c>
      <c r="N1790" s="6" t="s">
        <v>8285</v>
      </c>
      <c r="O1790" s="5">
        <f t="shared" si="108"/>
        <v>1.3818181818181818</v>
      </c>
      <c r="P1790">
        <f t="shared" si="109"/>
        <v>19</v>
      </c>
      <c r="Q1790" s="6" t="s">
        <v>8338</v>
      </c>
      <c r="R1790" s="6" t="s">
        <v>8339</v>
      </c>
      <c r="S1790">
        <f t="shared" si="110"/>
        <v>2014</v>
      </c>
      <c r="T1790">
        <f t="shared" si="111"/>
        <v>10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9">
        <v>42016.041701388887</v>
      </c>
      <c r="J1791" s="9">
        <v>41956.041701388887</v>
      </c>
      <c r="K1791" t="b">
        <v>1</v>
      </c>
      <c r="L1791">
        <v>4</v>
      </c>
      <c r="M1791" t="b">
        <v>0</v>
      </c>
      <c r="N1791" s="6" t="s">
        <v>8285</v>
      </c>
      <c r="O1791" s="5">
        <f t="shared" si="108"/>
        <v>0.5</v>
      </c>
      <c r="P1791">
        <f t="shared" si="109"/>
        <v>10</v>
      </c>
      <c r="Q1791" s="6" t="s">
        <v>8338</v>
      </c>
      <c r="R1791" s="6" t="s">
        <v>8339</v>
      </c>
      <c r="S1791">
        <f t="shared" si="110"/>
        <v>2014</v>
      </c>
      <c r="T1791">
        <f t="shared" si="111"/>
        <v>11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9">
        <v>42040.466180555559</v>
      </c>
      <c r="J1792" s="9">
        <v>42010.466180555559</v>
      </c>
      <c r="K1792" t="b">
        <v>1</v>
      </c>
      <c r="L1792">
        <v>15</v>
      </c>
      <c r="M1792" t="b">
        <v>0</v>
      </c>
      <c r="N1792" s="6" t="s">
        <v>8285</v>
      </c>
      <c r="O1792" s="5">
        <f t="shared" si="108"/>
        <v>4.957575757575758</v>
      </c>
      <c r="P1792">
        <f t="shared" si="109"/>
        <v>109.06666666666666</v>
      </c>
      <c r="Q1792" s="6" t="s">
        <v>8338</v>
      </c>
      <c r="R1792" s="6" t="s">
        <v>8339</v>
      </c>
      <c r="S1792">
        <f t="shared" si="110"/>
        <v>2015</v>
      </c>
      <c r="T1792">
        <f t="shared" si="111"/>
        <v>1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9">
        <v>42033.532002314816</v>
      </c>
      <c r="J1793" s="9">
        <v>41973.532002314816</v>
      </c>
      <c r="K1793" t="b">
        <v>1</v>
      </c>
      <c r="L1793">
        <v>4</v>
      </c>
      <c r="M1793" t="b">
        <v>0</v>
      </c>
      <c r="N1793" s="6" t="s">
        <v>8285</v>
      </c>
      <c r="O1793" s="5">
        <f t="shared" si="108"/>
        <v>3.5666666666666664</v>
      </c>
      <c r="P1793">
        <f t="shared" si="109"/>
        <v>26.75</v>
      </c>
      <c r="Q1793" s="6" t="s">
        <v>8338</v>
      </c>
      <c r="R1793" s="6" t="s">
        <v>8339</v>
      </c>
      <c r="S1793">
        <f t="shared" si="110"/>
        <v>2014</v>
      </c>
      <c r="T1793">
        <f t="shared" si="111"/>
        <v>11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9">
        <v>42226.082638888889</v>
      </c>
      <c r="J1794" s="9">
        <v>42188.822708333326</v>
      </c>
      <c r="K1794" t="b">
        <v>1</v>
      </c>
      <c r="L1794">
        <v>139</v>
      </c>
      <c r="M1794" t="b">
        <v>0</v>
      </c>
      <c r="N1794" s="6" t="s">
        <v>8285</v>
      </c>
      <c r="O1794" s="5">
        <f t="shared" ref="O1794:O1857" si="112">E1794/D1794*100</f>
        <v>61.124000000000002</v>
      </c>
      <c r="P1794">
        <f t="shared" ref="P1794:P1857" si="113">E1794/L1794</f>
        <v>109.93525179856115</v>
      </c>
      <c r="Q1794" s="6" t="s">
        <v>8338</v>
      </c>
      <c r="R1794" s="6" t="s">
        <v>8339</v>
      </c>
      <c r="S1794">
        <f t="shared" si="110"/>
        <v>2015</v>
      </c>
      <c r="T1794">
        <f t="shared" si="111"/>
        <v>7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9">
        <v>41970.724999999999</v>
      </c>
      <c r="J1795" s="9">
        <v>41940.683333333334</v>
      </c>
      <c r="K1795" t="b">
        <v>1</v>
      </c>
      <c r="L1795">
        <v>2</v>
      </c>
      <c r="M1795" t="b">
        <v>0</v>
      </c>
      <c r="N1795" s="6" t="s">
        <v>8285</v>
      </c>
      <c r="O1795" s="5">
        <f t="shared" si="112"/>
        <v>1.3333333333333335</v>
      </c>
      <c r="P1795">
        <f t="shared" si="113"/>
        <v>20</v>
      </c>
      <c r="Q1795" s="6" t="s">
        <v>8338</v>
      </c>
      <c r="R1795" s="6" t="s">
        <v>8339</v>
      </c>
      <c r="S1795">
        <f t="shared" ref="S1795:S1858" si="114">YEAR(J1795)</f>
        <v>2014</v>
      </c>
      <c r="T1795">
        <f t="shared" ref="T1795:T1858" si="115">MONTH(J1795)</f>
        <v>10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9">
        <v>42046.342847222222</v>
      </c>
      <c r="J1796" s="9">
        <v>42011.342847222222</v>
      </c>
      <c r="K1796" t="b">
        <v>1</v>
      </c>
      <c r="L1796">
        <v>18</v>
      </c>
      <c r="M1796" t="b">
        <v>0</v>
      </c>
      <c r="N1796" s="6" t="s">
        <v>8285</v>
      </c>
      <c r="O1796" s="5">
        <f t="shared" si="112"/>
        <v>11.077777777777778</v>
      </c>
      <c r="P1796">
        <f t="shared" si="113"/>
        <v>55.388888888888886</v>
      </c>
      <c r="Q1796" s="6" t="s">
        <v>8338</v>
      </c>
      <c r="R1796" s="6" t="s">
        <v>8339</v>
      </c>
      <c r="S1796">
        <f t="shared" si="114"/>
        <v>2015</v>
      </c>
      <c r="T1796">
        <f t="shared" si="115"/>
        <v>1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9">
        <v>42657.458333333336</v>
      </c>
      <c r="J1797" s="9">
        <v>42628.080335648141</v>
      </c>
      <c r="K1797" t="b">
        <v>1</v>
      </c>
      <c r="L1797">
        <v>81</v>
      </c>
      <c r="M1797" t="b">
        <v>0</v>
      </c>
      <c r="N1797" s="6" t="s">
        <v>8285</v>
      </c>
      <c r="O1797" s="5">
        <f t="shared" si="112"/>
        <v>38.735714285714288</v>
      </c>
      <c r="P1797">
        <f t="shared" si="113"/>
        <v>133.90123456790124</v>
      </c>
      <c r="Q1797" s="6" t="s">
        <v>8338</v>
      </c>
      <c r="R1797" s="6" t="s">
        <v>8339</v>
      </c>
      <c r="S1797">
        <f t="shared" si="114"/>
        <v>2016</v>
      </c>
      <c r="T1797">
        <f t="shared" si="115"/>
        <v>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9">
        <v>42575.231087962959</v>
      </c>
      <c r="J1798" s="9">
        <v>42515.231087962959</v>
      </c>
      <c r="K1798" t="b">
        <v>1</v>
      </c>
      <c r="L1798">
        <v>86</v>
      </c>
      <c r="M1798" t="b">
        <v>0</v>
      </c>
      <c r="N1798" s="6" t="s">
        <v>8285</v>
      </c>
      <c r="O1798" s="5">
        <f t="shared" si="112"/>
        <v>22.05263157894737</v>
      </c>
      <c r="P1798">
        <f t="shared" si="113"/>
        <v>48.720930232558139</v>
      </c>
      <c r="Q1798" s="6" t="s">
        <v>8338</v>
      </c>
      <c r="R1798" s="6" t="s">
        <v>8339</v>
      </c>
      <c r="S1798">
        <f t="shared" si="114"/>
        <v>2016</v>
      </c>
      <c r="T1798">
        <f t="shared" si="115"/>
        <v>5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9">
        <v>42719.360983796294</v>
      </c>
      <c r="J1799" s="9">
        <v>42689.360983796294</v>
      </c>
      <c r="K1799" t="b">
        <v>1</v>
      </c>
      <c r="L1799">
        <v>140</v>
      </c>
      <c r="M1799" t="b">
        <v>0</v>
      </c>
      <c r="N1799" s="6" t="s">
        <v>8285</v>
      </c>
      <c r="O1799" s="5">
        <f t="shared" si="112"/>
        <v>67.55</v>
      </c>
      <c r="P1799">
        <f t="shared" si="113"/>
        <v>48.25</v>
      </c>
      <c r="Q1799" s="6" t="s">
        <v>8338</v>
      </c>
      <c r="R1799" s="6" t="s">
        <v>8339</v>
      </c>
      <c r="S1799">
        <f t="shared" si="114"/>
        <v>2016</v>
      </c>
      <c r="T1799">
        <f t="shared" si="115"/>
        <v>11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9">
        <v>42404.118437499994</v>
      </c>
      <c r="J1800" s="9">
        <v>42344.118437499994</v>
      </c>
      <c r="K1800" t="b">
        <v>1</v>
      </c>
      <c r="L1800">
        <v>37</v>
      </c>
      <c r="M1800" t="b">
        <v>0</v>
      </c>
      <c r="N1800" s="6" t="s">
        <v>8285</v>
      </c>
      <c r="O1800" s="5">
        <f t="shared" si="112"/>
        <v>13.637499999999999</v>
      </c>
      <c r="P1800">
        <f t="shared" si="113"/>
        <v>58.972972972972975</v>
      </c>
      <c r="Q1800" s="6" t="s">
        <v>8338</v>
      </c>
      <c r="R1800" s="6" t="s">
        <v>8339</v>
      </c>
      <c r="S1800">
        <f t="shared" si="114"/>
        <v>2015</v>
      </c>
      <c r="T1800">
        <f t="shared" si="115"/>
        <v>12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9">
        <v>41954.676018518519</v>
      </c>
      <c r="J1801" s="9">
        <v>41934.634351851848</v>
      </c>
      <c r="K1801" t="b">
        <v>1</v>
      </c>
      <c r="L1801">
        <v>6</v>
      </c>
      <c r="M1801" t="b">
        <v>0</v>
      </c>
      <c r="N1801" s="6" t="s">
        <v>8285</v>
      </c>
      <c r="O1801" s="5">
        <f t="shared" si="112"/>
        <v>1.7457500000000001</v>
      </c>
      <c r="P1801">
        <f t="shared" si="113"/>
        <v>11.638333333333334</v>
      </c>
      <c r="Q1801" s="6" t="s">
        <v>8338</v>
      </c>
      <c r="R1801" s="6" t="s">
        <v>8339</v>
      </c>
      <c r="S1801">
        <f t="shared" si="114"/>
        <v>2014</v>
      </c>
      <c r="T1801">
        <f t="shared" si="115"/>
        <v>10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9">
        <v>42653.397800925923</v>
      </c>
      <c r="J1802" s="9">
        <v>42623.397800925923</v>
      </c>
      <c r="K1802" t="b">
        <v>1</v>
      </c>
      <c r="L1802">
        <v>113</v>
      </c>
      <c r="M1802" t="b">
        <v>0</v>
      </c>
      <c r="N1802" s="6" t="s">
        <v>8285</v>
      </c>
      <c r="O1802" s="5">
        <f t="shared" si="112"/>
        <v>20.44963251188932</v>
      </c>
      <c r="P1802">
        <f t="shared" si="113"/>
        <v>83.716814159292042</v>
      </c>
      <c r="Q1802" s="6" t="s">
        <v>8338</v>
      </c>
      <c r="R1802" s="6" t="s">
        <v>8339</v>
      </c>
      <c r="S1802">
        <f t="shared" si="114"/>
        <v>2016</v>
      </c>
      <c r="T1802">
        <f t="shared" si="115"/>
        <v>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9">
        <v>42353.298611111109</v>
      </c>
      <c r="J1803" s="9">
        <v>42321.452175925922</v>
      </c>
      <c r="K1803" t="b">
        <v>1</v>
      </c>
      <c r="L1803">
        <v>37</v>
      </c>
      <c r="M1803" t="b">
        <v>0</v>
      </c>
      <c r="N1803" s="6" t="s">
        <v>8285</v>
      </c>
      <c r="O1803" s="5">
        <f t="shared" si="112"/>
        <v>13.852941176470587</v>
      </c>
      <c r="P1803">
        <f t="shared" si="113"/>
        <v>63.648648648648646</v>
      </c>
      <c r="Q1803" s="6" t="s">
        <v>8338</v>
      </c>
      <c r="R1803" s="6" t="s">
        <v>8339</v>
      </c>
      <c r="S1803">
        <f t="shared" si="114"/>
        <v>2015</v>
      </c>
      <c r="T1803">
        <f t="shared" si="115"/>
        <v>11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9">
        <v>42182.707638888889</v>
      </c>
      <c r="J1804" s="9">
        <v>42159.264236111114</v>
      </c>
      <c r="K1804" t="b">
        <v>1</v>
      </c>
      <c r="L1804">
        <v>18</v>
      </c>
      <c r="M1804" t="b">
        <v>0</v>
      </c>
      <c r="N1804" s="6" t="s">
        <v>8285</v>
      </c>
      <c r="O1804" s="5">
        <f t="shared" si="112"/>
        <v>48.485714285714288</v>
      </c>
      <c r="P1804">
        <f t="shared" si="113"/>
        <v>94.277777777777771</v>
      </c>
      <c r="Q1804" s="6" t="s">
        <v>8338</v>
      </c>
      <c r="R1804" s="6" t="s">
        <v>8339</v>
      </c>
      <c r="S1804">
        <f t="shared" si="114"/>
        <v>2015</v>
      </c>
      <c r="T1804">
        <f t="shared" si="115"/>
        <v>6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9">
        <v>42048.863217592596</v>
      </c>
      <c r="J1805" s="9">
        <v>42017.863217592596</v>
      </c>
      <c r="K1805" t="b">
        <v>1</v>
      </c>
      <c r="L1805">
        <v>75</v>
      </c>
      <c r="M1805" t="b">
        <v>0</v>
      </c>
      <c r="N1805" s="6" t="s">
        <v>8285</v>
      </c>
      <c r="O1805" s="5">
        <f t="shared" si="112"/>
        <v>30.8</v>
      </c>
      <c r="P1805">
        <f t="shared" si="113"/>
        <v>71.86666666666666</v>
      </c>
      <c r="Q1805" s="6" t="s">
        <v>8338</v>
      </c>
      <c r="R1805" s="6" t="s">
        <v>8339</v>
      </c>
      <c r="S1805">
        <f t="shared" si="114"/>
        <v>2015</v>
      </c>
      <c r="T1805">
        <f t="shared" si="115"/>
        <v>1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9">
        <v>42322.511620370373</v>
      </c>
      <c r="J1806" s="9">
        <v>42282.469953703701</v>
      </c>
      <c r="K1806" t="b">
        <v>1</v>
      </c>
      <c r="L1806">
        <v>52</v>
      </c>
      <c r="M1806" t="b">
        <v>0</v>
      </c>
      <c r="N1806" s="6" t="s">
        <v>8285</v>
      </c>
      <c r="O1806" s="5">
        <f t="shared" si="112"/>
        <v>35.174193548387095</v>
      </c>
      <c r="P1806">
        <f t="shared" si="113"/>
        <v>104.84615384615384</v>
      </c>
      <c r="Q1806" s="6" t="s">
        <v>8338</v>
      </c>
      <c r="R1806" s="6" t="s">
        <v>8339</v>
      </c>
      <c r="S1806">
        <f t="shared" si="114"/>
        <v>2015</v>
      </c>
      <c r="T1806">
        <f t="shared" si="115"/>
        <v>10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9">
        <v>42279.541666666664</v>
      </c>
      <c r="J1807" s="9">
        <v>42247.595578703702</v>
      </c>
      <c r="K1807" t="b">
        <v>1</v>
      </c>
      <c r="L1807">
        <v>122</v>
      </c>
      <c r="M1807" t="b">
        <v>0</v>
      </c>
      <c r="N1807" s="6" t="s">
        <v>8285</v>
      </c>
      <c r="O1807" s="5">
        <f t="shared" si="112"/>
        <v>36.404444444444444</v>
      </c>
      <c r="P1807">
        <f t="shared" si="113"/>
        <v>67.139344262295083</v>
      </c>
      <c r="Q1807" s="6" t="s">
        <v>8338</v>
      </c>
      <c r="R1807" s="6" t="s">
        <v>8339</v>
      </c>
      <c r="S1807">
        <f t="shared" si="114"/>
        <v>2015</v>
      </c>
      <c r="T1807">
        <f t="shared" si="115"/>
        <v>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9">
        <v>41912.429965277777</v>
      </c>
      <c r="J1808" s="9">
        <v>41877.429965277777</v>
      </c>
      <c r="K1808" t="b">
        <v>1</v>
      </c>
      <c r="L1808">
        <v>8</v>
      </c>
      <c r="M1808" t="b">
        <v>0</v>
      </c>
      <c r="N1808" s="6" t="s">
        <v>8285</v>
      </c>
      <c r="O1808" s="5">
        <f t="shared" si="112"/>
        <v>2.9550000000000001</v>
      </c>
      <c r="P1808">
        <f t="shared" si="113"/>
        <v>73.875</v>
      </c>
      <c r="Q1808" s="6" t="s">
        <v>8338</v>
      </c>
      <c r="R1808" s="6" t="s">
        <v>8339</v>
      </c>
      <c r="S1808">
        <f t="shared" si="114"/>
        <v>2014</v>
      </c>
      <c r="T1808">
        <f t="shared" si="115"/>
        <v>8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9">
        <v>41909.860104166662</v>
      </c>
      <c r="J1809" s="9">
        <v>41879.860104166662</v>
      </c>
      <c r="K1809" t="b">
        <v>1</v>
      </c>
      <c r="L1809">
        <v>8</v>
      </c>
      <c r="M1809" t="b">
        <v>0</v>
      </c>
      <c r="N1809" s="6" t="s">
        <v>8285</v>
      </c>
      <c r="O1809" s="5">
        <f t="shared" si="112"/>
        <v>11.06</v>
      </c>
      <c r="P1809">
        <f t="shared" si="113"/>
        <v>69.125</v>
      </c>
      <c r="Q1809" s="6" t="s">
        <v>8338</v>
      </c>
      <c r="R1809" s="6" t="s">
        <v>8339</v>
      </c>
      <c r="S1809">
        <f t="shared" si="114"/>
        <v>2014</v>
      </c>
      <c r="T1809">
        <f t="shared" si="115"/>
        <v>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9">
        <v>42777.472569444442</v>
      </c>
      <c r="J1810" s="9">
        <v>42742.472569444442</v>
      </c>
      <c r="K1810" t="b">
        <v>1</v>
      </c>
      <c r="L1810">
        <v>96</v>
      </c>
      <c r="M1810" t="b">
        <v>0</v>
      </c>
      <c r="N1810" s="6" t="s">
        <v>8285</v>
      </c>
      <c r="O1810" s="5">
        <f t="shared" si="112"/>
        <v>41.407142857142858</v>
      </c>
      <c r="P1810">
        <f t="shared" si="113"/>
        <v>120.77083333333333</v>
      </c>
      <c r="Q1810" s="6" t="s">
        <v>8338</v>
      </c>
      <c r="R1810" s="6" t="s">
        <v>8339</v>
      </c>
      <c r="S1810">
        <f t="shared" si="114"/>
        <v>2017</v>
      </c>
      <c r="T1810">
        <f t="shared" si="115"/>
        <v>1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9">
        <v>42064.699525462966</v>
      </c>
      <c r="J1811" s="9">
        <v>42029.699525462966</v>
      </c>
      <c r="K1811" t="b">
        <v>1</v>
      </c>
      <c r="L1811">
        <v>9</v>
      </c>
      <c r="M1811" t="b">
        <v>0</v>
      </c>
      <c r="N1811" s="6" t="s">
        <v>8285</v>
      </c>
      <c r="O1811" s="5">
        <f t="shared" si="112"/>
        <v>10.857142857142858</v>
      </c>
      <c r="P1811">
        <f t="shared" si="113"/>
        <v>42.222222222222221</v>
      </c>
      <c r="Q1811" s="6" t="s">
        <v>8338</v>
      </c>
      <c r="R1811" s="6" t="s">
        <v>8339</v>
      </c>
      <c r="S1811">
        <f t="shared" si="114"/>
        <v>2015</v>
      </c>
      <c r="T1811">
        <f t="shared" si="115"/>
        <v>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9">
        <v>41872.701689814814</v>
      </c>
      <c r="J1812" s="9">
        <v>41860.701689814814</v>
      </c>
      <c r="K1812" t="b">
        <v>0</v>
      </c>
      <c r="L1812">
        <v>2</v>
      </c>
      <c r="M1812" t="b">
        <v>0</v>
      </c>
      <c r="N1812" s="6" t="s">
        <v>8285</v>
      </c>
      <c r="O1812" s="5">
        <f t="shared" si="112"/>
        <v>3.3333333333333335</v>
      </c>
      <c r="P1812">
        <f t="shared" si="113"/>
        <v>7.5</v>
      </c>
      <c r="Q1812" s="6" t="s">
        <v>8338</v>
      </c>
      <c r="R1812" s="6" t="s">
        <v>8339</v>
      </c>
      <c r="S1812">
        <f t="shared" si="114"/>
        <v>2014</v>
      </c>
      <c r="T1812">
        <f t="shared" si="115"/>
        <v>8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9">
        <v>41935.958333333328</v>
      </c>
      <c r="J1813" s="9">
        <v>41876.225347222222</v>
      </c>
      <c r="K1813" t="b">
        <v>0</v>
      </c>
      <c r="L1813">
        <v>26</v>
      </c>
      <c r="M1813" t="b">
        <v>0</v>
      </c>
      <c r="N1813" s="6" t="s">
        <v>8285</v>
      </c>
      <c r="O1813" s="5">
        <f t="shared" si="112"/>
        <v>7.407407407407407E-2</v>
      </c>
      <c r="P1813">
        <f t="shared" si="113"/>
        <v>1.5384615384615385</v>
      </c>
      <c r="Q1813" s="6" t="s">
        <v>8338</v>
      </c>
      <c r="R1813" s="6" t="s">
        <v>8339</v>
      </c>
      <c r="S1813">
        <f t="shared" si="114"/>
        <v>2014</v>
      </c>
      <c r="T1813">
        <f t="shared" si="115"/>
        <v>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9">
        <v>42554.110370370363</v>
      </c>
      <c r="J1814" s="9">
        <v>42524.110370370363</v>
      </c>
      <c r="K1814" t="b">
        <v>0</v>
      </c>
      <c r="L1814">
        <v>23</v>
      </c>
      <c r="M1814" t="b">
        <v>0</v>
      </c>
      <c r="N1814" s="6" t="s">
        <v>8285</v>
      </c>
      <c r="O1814" s="5">
        <f t="shared" si="112"/>
        <v>13.307692307692307</v>
      </c>
      <c r="P1814">
        <f t="shared" si="113"/>
        <v>37.608695652173914</v>
      </c>
      <c r="Q1814" s="6" t="s">
        <v>8338</v>
      </c>
      <c r="R1814" s="6" t="s">
        <v>8339</v>
      </c>
      <c r="S1814">
        <f t="shared" si="114"/>
        <v>2016</v>
      </c>
      <c r="T1814">
        <f t="shared" si="115"/>
        <v>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9">
        <v>41859.68069444444</v>
      </c>
      <c r="J1815" s="9">
        <v>41829.68069444444</v>
      </c>
      <c r="K1815" t="b">
        <v>0</v>
      </c>
      <c r="L1815">
        <v>0</v>
      </c>
      <c r="M1815" t="b">
        <v>0</v>
      </c>
      <c r="N1815" s="6" t="s">
        <v>8285</v>
      </c>
      <c r="O1815" s="5">
        <f t="shared" si="112"/>
        <v>0</v>
      </c>
      <c r="P1815" t="e">
        <f t="shared" si="113"/>
        <v>#DIV/0!</v>
      </c>
      <c r="Q1815" s="6" t="s">
        <v>8338</v>
      </c>
      <c r="R1815" s="6" t="s">
        <v>8339</v>
      </c>
      <c r="S1815">
        <f t="shared" si="114"/>
        <v>2014</v>
      </c>
      <c r="T1815">
        <f t="shared" si="115"/>
        <v>7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9">
        <v>42063.105740740742</v>
      </c>
      <c r="J1816" s="9">
        <v>42033.105740740742</v>
      </c>
      <c r="K1816" t="b">
        <v>0</v>
      </c>
      <c r="L1816">
        <v>140</v>
      </c>
      <c r="M1816" t="b">
        <v>0</v>
      </c>
      <c r="N1816" s="6" t="s">
        <v>8285</v>
      </c>
      <c r="O1816" s="5">
        <f t="shared" si="112"/>
        <v>49.183333333333337</v>
      </c>
      <c r="P1816">
        <f t="shared" si="113"/>
        <v>42.157142857142858</v>
      </c>
      <c r="Q1816" s="6" t="s">
        <v>8338</v>
      </c>
      <c r="R1816" s="6" t="s">
        <v>8339</v>
      </c>
      <c r="S1816">
        <f t="shared" si="114"/>
        <v>2015</v>
      </c>
      <c r="T1816">
        <f t="shared" si="115"/>
        <v>1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9">
        <v>42186.698344907411</v>
      </c>
      <c r="J1817" s="9">
        <v>42172.698344907411</v>
      </c>
      <c r="K1817" t="b">
        <v>0</v>
      </c>
      <c r="L1817">
        <v>0</v>
      </c>
      <c r="M1817" t="b">
        <v>0</v>
      </c>
      <c r="N1817" s="6" t="s">
        <v>8285</v>
      </c>
      <c r="O1817" s="5">
        <f t="shared" si="112"/>
        <v>0</v>
      </c>
      <c r="P1817" t="e">
        <f t="shared" si="113"/>
        <v>#DIV/0!</v>
      </c>
      <c r="Q1817" s="6" t="s">
        <v>8338</v>
      </c>
      <c r="R1817" s="6" t="s">
        <v>8339</v>
      </c>
      <c r="S1817">
        <f t="shared" si="114"/>
        <v>2015</v>
      </c>
      <c r="T1817">
        <f t="shared" si="115"/>
        <v>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9">
        <v>42576.583333333336</v>
      </c>
      <c r="J1818" s="9">
        <v>42548.667858796289</v>
      </c>
      <c r="K1818" t="b">
        <v>0</v>
      </c>
      <c r="L1818">
        <v>6</v>
      </c>
      <c r="M1818" t="b">
        <v>0</v>
      </c>
      <c r="N1818" s="6" t="s">
        <v>8285</v>
      </c>
      <c r="O1818" s="5">
        <f t="shared" si="112"/>
        <v>2.036</v>
      </c>
      <c r="P1818">
        <f t="shared" si="113"/>
        <v>84.833333333333329</v>
      </c>
      <c r="Q1818" s="6" t="s">
        <v>8338</v>
      </c>
      <c r="R1818" s="6" t="s">
        <v>8339</v>
      </c>
      <c r="S1818">
        <f t="shared" si="114"/>
        <v>2016</v>
      </c>
      <c r="T1818">
        <f t="shared" si="115"/>
        <v>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9">
        <v>42765.082638888889</v>
      </c>
      <c r="J1819" s="9">
        <v>42705.453784722216</v>
      </c>
      <c r="K1819" t="b">
        <v>0</v>
      </c>
      <c r="L1819">
        <v>100</v>
      </c>
      <c r="M1819" t="b">
        <v>0</v>
      </c>
      <c r="N1819" s="6" t="s">
        <v>8285</v>
      </c>
      <c r="O1819" s="5">
        <f t="shared" si="112"/>
        <v>52.327777777777776</v>
      </c>
      <c r="P1819">
        <f t="shared" si="113"/>
        <v>94.19</v>
      </c>
      <c r="Q1819" s="6" t="s">
        <v>8338</v>
      </c>
      <c r="R1819" s="6" t="s">
        <v>8339</v>
      </c>
      <c r="S1819">
        <f t="shared" si="114"/>
        <v>2016</v>
      </c>
      <c r="T1819">
        <f t="shared" si="115"/>
        <v>12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9">
        <v>42096.984374999993</v>
      </c>
      <c r="J1820" s="9">
        <v>42067.026041666664</v>
      </c>
      <c r="K1820" t="b">
        <v>0</v>
      </c>
      <c r="L1820">
        <v>0</v>
      </c>
      <c r="M1820" t="b">
        <v>0</v>
      </c>
      <c r="N1820" s="6" t="s">
        <v>8285</v>
      </c>
      <c r="O1820" s="5">
        <f t="shared" si="112"/>
        <v>0</v>
      </c>
      <c r="P1820" t="e">
        <f t="shared" si="113"/>
        <v>#DIV/0!</v>
      </c>
      <c r="Q1820" s="6" t="s">
        <v>8338</v>
      </c>
      <c r="R1820" s="6" t="s">
        <v>8339</v>
      </c>
      <c r="S1820">
        <f t="shared" si="114"/>
        <v>2015</v>
      </c>
      <c r="T1820">
        <f t="shared" si="115"/>
        <v>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9">
        <v>41850.543935185182</v>
      </c>
      <c r="J1821" s="9">
        <v>41820.543935185182</v>
      </c>
      <c r="K1821" t="b">
        <v>0</v>
      </c>
      <c r="L1821">
        <v>4</v>
      </c>
      <c r="M1821" t="b">
        <v>0</v>
      </c>
      <c r="N1821" s="6" t="s">
        <v>8285</v>
      </c>
      <c r="O1821" s="5">
        <f t="shared" si="112"/>
        <v>2.083333333333333</v>
      </c>
      <c r="P1821">
        <f t="shared" si="113"/>
        <v>6.25</v>
      </c>
      <c r="Q1821" s="6" t="s">
        <v>8338</v>
      </c>
      <c r="R1821" s="6" t="s">
        <v>8339</v>
      </c>
      <c r="S1821">
        <f t="shared" si="114"/>
        <v>2014</v>
      </c>
      <c r="T1821">
        <f t="shared" si="115"/>
        <v>6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9">
        <v>42094.834374999999</v>
      </c>
      <c r="J1822" s="9">
        <v>42064.87604166667</v>
      </c>
      <c r="K1822" t="b">
        <v>0</v>
      </c>
      <c r="L1822">
        <v>8</v>
      </c>
      <c r="M1822" t="b">
        <v>0</v>
      </c>
      <c r="N1822" s="6" t="s">
        <v>8285</v>
      </c>
      <c r="O1822" s="5">
        <f t="shared" si="112"/>
        <v>6.565384615384616</v>
      </c>
      <c r="P1822">
        <f t="shared" si="113"/>
        <v>213.375</v>
      </c>
      <c r="Q1822" s="6" t="s">
        <v>8338</v>
      </c>
      <c r="R1822" s="6" t="s">
        <v>8339</v>
      </c>
      <c r="S1822">
        <f t="shared" si="114"/>
        <v>2015</v>
      </c>
      <c r="T1822">
        <f t="shared" si="115"/>
        <v>3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9">
        <v>40971.110729166663</v>
      </c>
      <c r="J1823" s="9">
        <v>40926.110729166663</v>
      </c>
      <c r="K1823" t="b">
        <v>0</v>
      </c>
      <c r="L1823">
        <v>57</v>
      </c>
      <c r="M1823" t="b">
        <v>1</v>
      </c>
      <c r="N1823" s="6" t="s">
        <v>8276</v>
      </c>
      <c r="O1823" s="5">
        <f t="shared" si="112"/>
        <v>134.88999999999999</v>
      </c>
      <c r="P1823">
        <f t="shared" si="113"/>
        <v>59.162280701754383</v>
      </c>
      <c r="Q1823" s="6" t="s">
        <v>8325</v>
      </c>
      <c r="R1823" s="6" t="s">
        <v>8326</v>
      </c>
      <c r="S1823">
        <f t="shared" si="114"/>
        <v>2012</v>
      </c>
      <c r="T1823">
        <f t="shared" si="115"/>
        <v>1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9">
        <v>41670.584027777775</v>
      </c>
      <c r="J1824" s="9">
        <v>41634.588680555549</v>
      </c>
      <c r="K1824" t="b">
        <v>0</v>
      </c>
      <c r="L1824">
        <v>11</v>
      </c>
      <c r="M1824" t="b">
        <v>1</v>
      </c>
      <c r="N1824" s="6" t="s">
        <v>8276</v>
      </c>
      <c r="O1824" s="5">
        <f t="shared" si="112"/>
        <v>100</v>
      </c>
      <c r="P1824">
        <f t="shared" si="113"/>
        <v>27.272727272727273</v>
      </c>
      <c r="Q1824" s="6" t="s">
        <v>8325</v>
      </c>
      <c r="R1824" s="6" t="s">
        <v>8326</v>
      </c>
      <c r="S1824">
        <f t="shared" si="114"/>
        <v>2013</v>
      </c>
      <c r="T1824">
        <f t="shared" si="115"/>
        <v>12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9">
        <v>41206.47657407407</v>
      </c>
      <c r="J1825" s="9">
        <v>41176.47657407407</v>
      </c>
      <c r="K1825" t="b">
        <v>0</v>
      </c>
      <c r="L1825">
        <v>33</v>
      </c>
      <c r="M1825" t="b">
        <v>1</v>
      </c>
      <c r="N1825" s="6" t="s">
        <v>8276</v>
      </c>
      <c r="O1825" s="5">
        <f t="shared" si="112"/>
        <v>115.85714285714286</v>
      </c>
      <c r="P1825">
        <f t="shared" si="113"/>
        <v>24.575757575757574</v>
      </c>
      <c r="Q1825" s="6" t="s">
        <v>8325</v>
      </c>
      <c r="R1825" s="6" t="s">
        <v>8326</v>
      </c>
      <c r="S1825">
        <f t="shared" si="114"/>
        <v>2012</v>
      </c>
      <c r="T1825">
        <f t="shared" si="115"/>
        <v>9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9">
        <v>41646.880555555552</v>
      </c>
      <c r="J1826" s="9">
        <v>41626.707951388889</v>
      </c>
      <c r="K1826" t="b">
        <v>0</v>
      </c>
      <c r="L1826">
        <v>40</v>
      </c>
      <c r="M1826" t="b">
        <v>1</v>
      </c>
      <c r="N1826" s="6" t="s">
        <v>8276</v>
      </c>
      <c r="O1826" s="5">
        <f t="shared" si="112"/>
        <v>100.06666666666666</v>
      </c>
      <c r="P1826">
        <f t="shared" si="113"/>
        <v>75.05</v>
      </c>
      <c r="Q1826" s="6" t="s">
        <v>8325</v>
      </c>
      <c r="R1826" s="6" t="s">
        <v>8326</v>
      </c>
      <c r="S1826">
        <f t="shared" si="114"/>
        <v>2013</v>
      </c>
      <c r="T1826">
        <f t="shared" si="115"/>
        <v>12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9">
        <v>41466.626192129625</v>
      </c>
      <c r="J1827" s="9">
        <v>41443.626192129625</v>
      </c>
      <c r="K1827" t="b">
        <v>0</v>
      </c>
      <c r="L1827">
        <v>50</v>
      </c>
      <c r="M1827" t="b">
        <v>1</v>
      </c>
      <c r="N1827" s="6" t="s">
        <v>8276</v>
      </c>
      <c r="O1827" s="5">
        <f t="shared" si="112"/>
        <v>105.05</v>
      </c>
      <c r="P1827">
        <f t="shared" si="113"/>
        <v>42.02</v>
      </c>
      <c r="Q1827" s="6" t="s">
        <v>8325</v>
      </c>
      <c r="R1827" s="6" t="s">
        <v>8326</v>
      </c>
      <c r="S1827">
        <f t="shared" si="114"/>
        <v>2013</v>
      </c>
      <c r="T1827">
        <f t="shared" si="115"/>
        <v>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9">
        <v>41687.715474537035</v>
      </c>
      <c r="J1828" s="9">
        <v>41657.715474537035</v>
      </c>
      <c r="K1828" t="b">
        <v>0</v>
      </c>
      <c r="L1828">
        <v>38</v>
      </c>
      <c r="M1828" t="b">
        <v>1</v>
      </c>
      <c r="N1828" s="6" t="s">
        <v>8276</v>
      </c>
      <c r="O1828" s="5">
        <f t="shared" si="112"/>
        <v>101</v>
      </c>
      <c r="P1828">
        <f t="shared" si="113"/>
        <v>53.157894736842103</v>
      </c>
      <c r="Q1828" s="6" t="s">
        <v>8325</v>
      </c>
      <c r="R1828" s="6" t="s">
        <v>8326</v>
      </c>
      <c r="S1828">
        <f t="shared" si="114"/>
        <v>2014</v>
      </c>
      <c r="T1828">
        <f t="shared" si="115"/>
        <v>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9">
        <v>40605.117604166662</v>
      </c>
      <c r="J1829" s="9">
        <v>40555.117604166662</v>
      </c>
      <c r="K1829" t="b">
        <v>0</v>
      </c>
      <c r="L1829">
        <v>96</v>
      </c>
      <c r="M1829" t="b">
        <v>1</v>
      </c>
      <c r="N1829" s="6" t="s">
        <v>8276</v>
      </c>
      <c r="O1829" s="5">
        <f t="shared" si="112"/>
        <v>100.66250000000001</v>
      </c>
      <c r="P1829">
        <f t="shared" si="113"/>
        <v>83.885416666666671</v>
      </c>
      <c r="Q1829" s="6" t="s">
        <v>8325</v>
      </c>
      <c r="R1829" s="6" t="s">
        <v>8326</v>
      </c>
      <c r="S1829">
        <f t="shared" si="114"/>
        <v>2011</v>
      </c>
      <c r="T1829">
        <f t="shared" si="115"/>
        <v>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9">
        <v>41768.708333333328</v>
      </c>
      <c r="J1830" s="9">
        <v>41736.691319444442</v>
      </c>
      <c r="K1830" t="b">
        <v>0</v>
      </c>
      <c r="L1830">
        <v>48</v>
      </c>
      <c r="M1830" t="b">
        <v>1</v>
      </c>
      <c r="N1830" s="6" t="s">
        <v>8276</v>
      </c>
      <c r="O1830" s="5">
        <f t="shared" si="112"/>
        <v>100.16000000000001</v>
      </c>
      <c r="P1830">
        <f t="shared" si="113"/>
        <v>417.33333333333331</v>
      </c>
      <c r="Q1830" s="6" t="s">
        <v>8325</v>
      </c>
      <c r="R1830" s="6" t="s">
        <v>8326</v>
      </c>
      <c r="S1830">
        <f t="shared" si="114"/>
        <v>2014</v>
      </c>
      <c r="T1830">
        <f t="shared" si="115"/>
        <v>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9">
        <v>40564.708333333328</v>
      </c>
      <c r="J1831" s="9">
        <v>40515.879293981481</v>
      </c>
      <c r="K1831" t="b">
        <v>0</v>
      </c>
      <c r="L1831">
        <v>33</v>
      </c>
      <c r="M1831" t="b">
        <v>1</v>
      </c>
      <c r="N1831" s="6" t="s">
        <v>8276</v>
      </c>
      <c r="O1831" s="5">
        <f t="shared" si="112"/>
        <v>166.68333333333334</v>
      </c>
      <c r="P1831">
        <f t="shared" si="113"/>
        <v>75.765151515151516</v>
      </c>
      <c r="Q1831" s="6" t="s">
        <v>8325</v>
      </c>
      <c r="R1831" s="6" t="s">
        <v>8326</v>
      </c>
      <c r="S1831">
        <f t="shared" si="114"/>
        <v>2010</v>
      </c>
      <c r="T1831">
        <f t="shared" si="115"/>
        <v>12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9">
        <v>41694.475775462961</v>
      </c>
      <c r="J1832" s="9">
        <v>41664.475775462961</v>
      </c>
      <c r="K1832" t="b">
        <v>0</v>
      </c>
      <c r="L1832">
        <v>226</v>
      </c>
      <c r="M1832" t="b">
        <v>1</v>
      </c>
      <c r="N1832" s="6" t="s">
        <v>8276</v>
      </c>
      <c r="O1832" s="5">
        <f t="shared" si="112"/>
        <v>101.53333333333335</v>
      </c>
      <c r="P1832">
        <f t="shared" si="113"/>
        <v>67.389380530973455</v>
      </c>
      <c r="Q1832" s="6" t="s">
        <v>8325</v>
      </c>
      <c r="R1832" s="6" t="s">
        <v>8326</v>
      </c>
      <c r="S1832">
        <f t="shared" si="114"/>
        <v>2014</v>
      </c>
      <c r="T1832">
        <f t="shared" si="115"/>
        <v>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9">
        <v>41041.787766203699</v>
      </c>
      <c r="J1833" s="9">
        <v>41026.787766203699</v>
      </c>
      <c r="K1833" t="b">
        <v>0</v>
      </c>
      <c r="L1833">
        <v>14</v>
      </c>
      <c r="M1833" t="b">
        <v>1</v>
      </c>
      <c r="N1833" s="6" t="s">
        <v>8276</v>
      </c>
      <c r="O1833" s="5">
        <f t="shared" si="112"/>
        <v>103</v>
      </c>
      <c r="P1833">
        <f t="shared" si="113"/>
        <v>73.571428571428569</v>
      </c>
      <c r="Q1833" s="6" t="s">
        <v>8325</v>
      </c>
      <c r="R1833" s="6" t="s">
        <v>8326</v>
      </c>
      <c r="S1833">
        <f t="shared" si="114"/>
        <v>2012</v>
      </c>
      <c r="T1833">
        <f t="shared" si="115"/>
        <v>4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9">
        <v>40606.331331018519</v>
      </c>
      <c r="J1834" s="9">
        <v>40576.331331018519</v>
      </c>
      <c r="K1834" t="b">
        <v>0</v>
      </c>
      <c r="L1834">
        <v>20</v>
      </c>
      <c r="M1834" t="b">
        <v>1</v>
      </c>
      <c r="N1834" s="6" t="s">
        <v>8276</v>
      </c>
      <c r="O1834" s="5">
        <f t="shared" si="112"/>
        <v>142.85714285714286</v>
      </c>
      <c r="P1834">
        <f t="shared" si="113"/>
        <v>25</v>
      </c>
      <c r="Q1834" s="6" t="s">
        <v>8325</v>
      </c>
      <c r="R1834" s="6" t="s">
        <v>8326</v>
      </c>
      <c r="S1834">
        <f t="shared" si="114"/>
        <v>2011</v>
      </c>
      <c r="T1834">
        <f t="shared" si="115"/>
        <v>2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9">
        <v>41335.124305555553</v>
      </c>
      <c r="J1835" s="9">
        <v>41302.835682870369</v>
      </c>
      <c r="K1835" t="b">
        <v>0</v>
      </c>
      <c r="L1835">
        <v>25</v>
      </c>
      <c r="M1835" t="b">
        <v>1</v>
      </c>
      <c r="N1835" s="6" t="s">
        <v>8276</v>
      </c>
      <c r="O1835" s="5">
        <f t="shared" si="112"/>
        <v>262.5</v>
      </c>
      <c r="P1835">
        <f t="shared" si="113"/>
        <v>42</v>
      </c>
      <c r="Q1835" s="6" t="s">
        <v>8325</v>
      </c>
      <c r="R1835" s="6" t="s">
        <v>8326</v>
      </c>
      <c r="S1835">
        <f t="shared" si="114"/>
        <v>2013</v>
      </c>
      <c r="T1835">
        <f t="shared" si="115"/>
        <v>1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9">
        <v>42028.755729166667</v>
      </c>
      <c r="J1836" s="9">
        <v>41988.755729166667</v>
      </c>
      <c r="K1836" t="b">
        <v>0</v>
      </c>
      <c r="L1836">
        <v>90</v>
      </c>
      <c r="M1836" t="b">
        <v>1</v>
      </c>
      <c r="N1836" s="6" t="s">
        <v>8276</v>
      </c>
      <c r="O1836" s="5">
        <f t="shared" si="112"/>
        <v>118.05000000000001</v>
      </c>
      <c r="P1836">
        <f t="shared" si="113"/>
        <v>131.16666666666666</v>
      </c>
      <c r="Q1836" s="6" t="s">
        <v>8325</v>
      </c>
      <c r="R1836" s="6" t="s">
        <v>8326</v>
      </c>
      <c r="S1836">
        <f t="shared" si="114"/>
        <v>2014</v>
      </c>
      <c r="T1836">
        <f t="shared" si="115"/>
        <v>12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9">
        <v>42460.452210648145</v>
      </c>
      <c r="J1837" s="9">
        <v>42430.49387731481</v>
      </c>
      <c r="K1837" t="b">
        <v>0</v>
      </c>
      <c r="L1837">
        <v>11</v>
      </c>
      <c r="M1837" t="b">
        <v>1</v>
      </c>
      <c r="N1837" s="6" t="s">
        <v>8276</v>
      </c>
      <c r="O1837" s="5">
        <f t="shared" si="112"/>
        <v>104</v>
      </c>
      <c r="P1837">
        <f t="shared" si="113"/>
        <v>47.272727272727273</v>
      </c>
      <c r="Q1837" s="6" t="s">
        <v>8325</v>
      </c>
      <c r="R1837" s="6" t="s">
        <v>8326</v>
      </c>
      <c r="S1837">
        <f t="shared" si="114"/>
        <v>2016</v>
      </c>
      <c r="T1837">
        <f t="shared" si="115"/>
        <v>3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9">
        <v>41322.601030092592</v>
      </c>
      <c r="J1838" s="9">
        <v>41305.601030092592</v>
      </c>
      <c r="K1838" t="b">
        <v>0</v>
      </c>
      <c r="L1838">
        <v>55</v>
      </c>
      <c r="M1838" t="b">
        <v>1</v>
      </c>
      <c r="N1838" s="6" t="s">
        <v>8276</v>
      </c>
      <c r="O1838" s="5">
        <f t="shared" si="112"/>
        <v>200.34</v>
      </c>
      <c r="P1838">
        <f t="shared" si="113"/>
        <v>182.12727272727273</v>
      </c>
      <c r="Q1838" s="6" t="s">
        <v>8325</v>
      </c>
      <c r="R1838" s="6" t="s">
        <v>8326</v>
      </c>
      <c r="S1838">
        <f t="shared" si="114"/>
        <v>2013</v>
      </c>
      <c r="T1838">
        <f t="shared" si="115"/>
        <v>1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9">
        <v>40985.797858796293</v>
      </c>
      <c r="J1839" s="9">
        <v>40925.839525462965</v>
      </c>
      <c r="K1839" t="b">
        <v>0</v>
      </c>
      <c r="L1839">
        <v>30</v>
      </c>
      <c r="M1839" t="b">
        <v>1</v>
      </c>
      <c r="N1839" s="6" t="s">
        <v>8276</v>
      </c>
      <c r="O1839" s="5">
        <f t="shared" si="112"/>
        <v>306.83333333333331</v>
      </c>
      <c r="P1839">
        <f t="shared" si="113"/>
        <v>61.366666666666667</v>
      </c>
      <c r="Q1839" s="6" t="s">
        <v>8325</v>
      </c>
      <c r="R1839" s="6" t="s">
        <v>8326</v>
      </c>
      <c r="S1839">
        <f t="shared" si="114"/>
        <v>2012</v>
      </c>
      <c r="T1839">
        <f t="shared" si="115"/>
        <v>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9">
        <v>40816.916666666664</v>
      </c>
      <c r="J1840" s="9">
        <v>40788.578206018516</v>
      </c>
      <c r="K1840" t="b">
        <v>0</v>
      </c>
      <c r="L1840">
        <v>28</v>
      </c>
      <c r="M1840" t="b">
        <v>1</v>
      </c>
      <c r="N1840" s="6" t="s">
        <v>8276</v>
      </c>
      <c r="O1840" s="5">
        <f t="shared" si="112"/>
        <v>100.149</v>
      </c>
      <c r="P1840">
        <f t="shared" si="113"/>
        <v>35.767499999999998</v>
      </c>
      <c r="Q1840" s="6" t="s">
        <v>8325</v>
      </c>
      <c r="R1840" s="6" t="s">
        <v>8326</v>
      </c>
      <c r="S1840">
        <f t="shared" si="114"/>
        <v>2011</v>
      </c>
      <c r="T1840">
        <f t="shared" si="115"/>
        <v>9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9">
        <v>42644.513680555552</v>
      </c>
      <c r="J1841" s="9">
        <v>42614.513680555552</v>
      </c>
      <c r="K1841" t="b">
        <v>0</v>
      </c>
      <c r="L1841">
        <v>45</v>
      </c>
      <c r="M1841" t="b">
        <v>1</v>
      </c>
      <c r="N1841" s="6" t="s">
        <v>8276</v>
      </c>
      <c r="O1841" s="5">
        <f t="shared" si="112"/>
        <v>205.29999999999998</v>
      </c>
      <c r="P1841">
        <f t="shared" si="113"/>
        <v>45.62222222222222</v>
      </c>
      <c r="Q1841" s="6" t="s">
        <v>8325</v>
      </c>
      <c r="R1841" s="6" t="s">
        <v>8326</v>
      </c>
      <c r="S1841">
        <f t="shared" si="114"/>
        <v>2016</v>
      </c>
      <c r="T1841">
        <f t="shared" si="115"/>
        <v>9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9">
        <v>41400.999305555553</v>
      </c>
      <c r="J1842" s="9">
        <v>41381.88784722222</v>
      </c>
      <c r="K1842" t="b">
        <v>0</v>
      </c>
      <c r="L1842">
        <v>13</v>
      </c>
      <c r="M1842" t="b">
        <v>1</v>
      </c>
      <c r="N1842" s="6" t="s">
        <v>8276</v>
      </c>
      <c r="O1842" s="5">
        <f t="shared" si="112"/>
        <v>108.88888888888889</v>
      </c>
      <c r="P1842">
        <f t="shared" si="113"/>
        <v>75.384615384615387</v>
      </c>
      <c r="Q1842" s="6" t="s">
        <v>8325</v>
      </c>
      <c r="R1842" s="6" t="s">
        <v>8326</v>
      </c>
      <c r="S1842">
        <f t="shared" si="114"/>
        <v>2013</v>
      </c>
      <c r="T1842">
        <f t="shared" si="115"/>
        <v>4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9">
        <v>41778.999305555553</v>
      </c>
      <c r="J1843" s="9">
        <v>41745.637094907404</v>
      </c>
      <c r="K1843" t="b">
        <v>0</v>
      </c>
      <c r="L1843">
        <v>40</v>
      </c>
      <c r="M1843" t="b">
        <v>1</v>
      </c>
      <c r="N1843" s="6" t="s">
        <v>8276</v>
      </c>
      <c r="O1843" s="5">
        <f t="shared" si="112"/>
        <v>101.75</v>
      </c>
      <c r="P1843">
        <f t="shared" si="113"/>
        <v>50.875</v>
      </c>
      <c r="Q1843" s="6" t="s">
        <v>8325</v>
      </c>
      <c r="R1843" s="6" t="s">
        <v>8326</v>
      </c>
      <c r="S1843">
        <f t="shared" si="114"/>
        <v>2014</v>
      </c>
      <c r="T1843">
        <f t="shared" si="115"/>
        <v>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9">
        <v>42065.040972222218</v>
      </c>
      <c r="J1844" s="9">
        <v>42031.423391203702</v>
      </c>
      <c r="K1844" t="b">
        <v>0</v>
      </c>
      <c r="L1844">
        <v>21</v>
      </c>
      <c r="M1844" t="b">
        <v>1</v>
      </c>
      <c r="N1844" s="6" t="s">
        <v>8276</v>
      </c>
      <c r="O1844" s="5">
        <f t="shared" si="112"/>
        <v>125.25</v>
      </c>
      <c r="P1844">
        <f t="shared" si="113"/>
        <v>119.28571428571429</v>
      </c>
      <c r="Q1844" s="6" t="s">
        <v>8325</v>
      </c>
      <c r="R1844" s="6" t="s">
        <v>8326</v>
      </c>
      <c r="S1844">
        <f t="shared" si="114"/>
        <v>2015</v>
      </c>
      <c r="T1844">
        <f t="shared" si="115"/>
        <v>1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9">
        <v>40594.786504629628</v>
      </c>
      <c r="J1845" s="9">
        <v>40564.786504629628</v>
      </c>
      <c r="K1845" t="b">
        <v>0</v>
      </c>
      <c r="L1845">
        <v>134</v>
      </c>
      <c r="M1845" t="b">
        <v>1</v>
      </c>
      <c r="N1845" s="6" t="s">
        <v>8276</v>
      </c>
      <c r="O1845" s="5">
        <f t="shared" si="112"/>
        <v>124.0061</v>
      </c>
      <c r="P1845">
        <f t="shared" si="113"/>
        <v>92.541865671641801</v>
      </c>
      <c r="Q1845" s="6" t="s">
        <v>8325</v>
      </c>
      <c r="R1845" s="6" t="s">
        <v>8326</v>
      </c>
      <c r="S1845">
        <f t="shared" si="114"/>
        <v>2011</v>
      </c>
      <c r="T1845">
        <f t="shared" si="115"/>
        <v>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9">
        <v>40704.916666666664</v>
      </c>
      <c r="J1846" s="9">
        <v>40666.765208333331</v>
      </c>
      <c r="K1846" t="b">
        <v>0</v>
      </c>
      <c r="L1846">
        <v>20</v>
      </c>
      <c r="M1846" t="b">
        <v>1</v>
      </c>
      <c r="N1846" s="6" t="s">
        <v>8276</v>
      </c>
      <c r="O1846" s="5">
        <f t="shared" si="112"/>
        <v>101.4</v>
      </c>
      <c r="P1846">
        <f t="shared" si="113"/>
        <v>76.05</v>
      </c>
      <c r="Q1846" s="6" t="s">
        <v>8325</v>
      </c>
      <c r="R1846" s="6" t="s">
        <v>8326</v>
      </c>
      <c r="S1846">
        <f t="shared" si="114"/>
        <v>2011</v>
      </c>
      <c r="T1846">
        <f t="shared" si="115"/>
        <v>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9">
        <v>42537.996527777774</v>
      </c>
      <c r="J1847" s="9">
        <v>42523.124976851854</v>
      </c>
      <c r="K1847" t="b">
        <v>0</v>
      </c>
      <c r="L1847">
        <v>19</v>
      </c>
      <c r="M1847" t="b">
        <v>1</v>
      </c>
      <c r="N1847" s="6" t="s">
        <v>8276</v>
      </c>
      <c r="O1847" s="5">
        <f t="shared" si="112"/>
        <v>100</v>
      </c>
      <c r="P1847">
        <f t="shared" si="113"/>
        <v>52.631578947368418</v>
      </c>
      <c r="Q1847" s="6" t="s">
        <v>8325</v>
      </c>
      <c r="R1847" s="6" t="s">
        <v>8326</v>
      </c>
      <c r="S1847">
        <f t="shared" si="114"/>
        <v>2016</v>
      </c>
      <c r="T1847">
        <f t="shared" si="115"/>
        <v>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9">
        <v>41258.441863425927</v>
      </c>
      <c r="J1848" s="9">
        <v>41228.441863425927</v>
      </c>
      <c r="K1848" t="b">
        <v>0</v>
      </c>
      <c r="L1848">
        <v>209</v>
      </c>
      <c r="M1848" t="b">
        <v>1</v>
      </c>
      <c r="N1848" s="6" t="s">
        <v>8276</v>
      </c>
      <c r="O1848" s="5">
        <f t="shared" si="112"/>
        <v>137.92666666666668</v>
      </c>
      <c r="P1848">
        <f t="shared" si="113"/>
        <v>98.990430622009569</v>
      </c>
      <c r="Q1848" s="6" t="s">
        <v>8325</v>
      </c>
      <c r="R1848" s="6" t="s">
        <v>8326</v>
      </c>
      <c r="S1848">
        <f t="shared" si="114"/>
        <v>2012</v>
      </c>
      <c r="T1848">
        <f t="shared" si="115"/>
        <v>11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9">
        <v>42115.028148148143</v>
      </c>
      <c r="J1849" s="9">
        <v>42094.028148148143</v>
      </c>
      <c r="K1849" t="b">
        <v>0</v>
      </c>
      <c r="L1849">
        <v>38</v>
      </c>
      <c r="M1849" t="b">
        <v>1</v>
      </c>
      <c r="N1849" s="6" t="s">
        <v>8276</v>
      </c>
      <c r="O1849" s="5">
        <f t="shared" si="112"/>
        <v>120.88000000000001</v>
      </c>
      <c r="P1849">
        <f t="shared" si="113"/>
        <v>79.526315789473685</v>
      </c>
      <c r="Q1849" s="6" t="s">
        <v>8325</v>
      </c>
      <c r="R1849" s="6" t="s">
        <v>8326</v>
      </c>
      <c r="S1849">
        <f t="shared" si="114"/>
        <v>2015</v>
      </c>
      <c r="T1849">
        <f t="shared" si="115"/>
        <v>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9">
        <v>40755.082638888889</v>
      </c>
      <c r="J1850" s="9">
        <v>40691.579722222217</v>
      </c>
      <c r="K1850" t="b">
        <v>0</v>
      </c>
      <c r="L1850">
        <v>24</v>
      </c>
      <c r="M1850" t="b">
        <v>1</v>
      </c>
      <c r="N1850" s="6" t="s">
        <v>8276</v>
      </c>
      <c r="O1850" s="5">
        <f t="shared" si="112"/>
        <v>107.36666666666667</v>
      </c>
      <c r="P1850">
        <f t="shared" si="113"/>
        <v>134.20833333333334</v>
      </c>
      <c r="Q1850" s="6" t="s">
        <v>8325</v>
      </c>
      <c r="R1850" s="6" t="s">
        <v>8326</v>
      </c>
      <c r="S1850">
        <f t="shared" si="114"/>
        <v>2011</v>
      </c>
      <c r="T1850">
        <f t="shared" si="115"/>
        <v>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9">
        <v>41199.637256944443</v>
      </c>
      <c r="J1851" s="9">
        <v>41169.637256944443</v>
      </c>
      <c r="K1851" t="b">
        <v>0</v>
      </c>
      <c r="L1851">
        <v>8</v>
      </c>
      <c r="M1851" t="b">
        <v>1</v>
      </c>
      <c r="N1851" s="6" t="s">
        <v>8276</v>
      </c>
      <c r="O1851" s="5">
        <f t="shared" si="112"/>
        <v>100.33333333333334</v>
      </c>
      <c r="P1851">
        <f t="shared" si="113"/>
        <v>37.625</v>
      </c>
      <c r="Q1851" s="6" t="s">
        <v>8325</v>
      </c>
      <c r="R1851" s="6" t="s">
        <v>8326</v>
      </c>
      <c r="S1851">
        <f t="shared" si="114"/>
        <v>2012</v>
      </c>
      <c r="T1851">
        <f t="shared" si="115"/>
        <v>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9">
        <v>41830.751157407409</v>
      </c>
      <c r="J1852" s="9">
        <v>41800.751157407409</v>
      </c>
      <c r="K1852" t="b">
        <v>0</v>
      </c>
      <c r="L1852">
        <v>179</v>
      </c>
      <c r="M1852" t="b">
        <v>1</v>
      </c>
      <c r="N1852" s="6" t="s">
        <v>8276</v>
      </c>
      <c r="O1852" s="5">
        <f t="shared" si="112"/>
        <v>101.52222222222223</v>
      </c>
      <c r="P1852">
        <f t="shared" si="113"/>
        <v>51.044692737430168</v>
      </c>
      <c r="Q1852" s="6" t="s">
        <v>8325</v>
      </c>
      <c r="R1852" s="6" t="s">
        <v>8326</v>
      </c>
      <c r="S1852">
        <f t="shared" si="114"/>
        <v>2014</v>
      </c>
      <c r="T1852">
        <f t="shared" si="115"/>
        <v>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9">
        <v>41847.833333333328</v>
      </c>
      <c r="J1853" s="9">
        <v>41827.69835648148</v>
      </c>
      <c r="K1853" t="b">
        <v>0</v>
      </c>
      <c r="L1853">
        <v>26</v>
      </c>
      <c r="M1853" t="b">
        <v>1</v>
      </c>
      <c r="N1853" s="6" t="s">
        <v>8276</v>
      </c>
      <c r="O1853" s="5">
        <f t="shared" si="112"/>
        <v>100.07692307692308</v>
      </c>
      <c r="P1853">
        <f t="shared" si="113"/>
        <v>50.03846153846154</v>
      </c>
      <c r="Q1853" s="6" t="s">
        <v>8325</v>
      </c>
      <c r="R1853" s="6" t="s">
        <v>8326</v>
      </c>
      <c r="S1853">
        <f t="shared" si="114"/>
        <v>2014</v>
      </c>
      <c r="T1853">
        <f t="shared" si="115"/>
        <v>7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9">
        <v>42118.791666666664</v>
      </c>
      <c r="J1854" s="9">
        <v>42081.563101851854</v>
      </c>
      <c r="K1854" t="b">
        <v>0</v>
      </c>
      <c r="L1854">
        <v>131</v>
      </c>
      <c r="M1854" t="b">
        <v>1</v>
      </c>
      <c r="N1854" s="6" t="s">
        <v>8276</v>
      </c>
      <c r="O1854" s="5">
        <f t="shared" si="112"/>
        <v>116.96666666666667</v>
      </c>
      <c r="P1854">
        <f t="shared" si="113"/>
        <v>133.93129770992365</v>
      </c>
      <c r="Q1854" s="6" t="s">
        <v>8325</v>
      </c>
      <c r="R1854" s="6" t="s">
        <v>8326</v>
      </c>
      <c r="S1854">
        <f t="shared" si="114"/>
        <v>2015</v>
      </c>
      <c r="T1854">
        <f t="shared" si="115"/>
        <v>3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9">
        <v>41226.893715277773</v>
      </c>
      <c r="J1855" s="9">
        <v>41176.852048611108</v>
      </c>
      <c r="K1855" t="b">
        <v>0</v>
      </c>
      <c r="L1855">
        <v>14</v>
      </c>
      <c r="M1855" t="b">
        <v>1</v>
      </c>
      <c r="N1855" s="6" t="s">
        <v>8276</v>
      </c>
      <c r="O1855" s="5">
        <f t="shared" si="112"/>
        <v>101.875</v>
      </c>
      <c r="P1855">
        <f t="shared" si="113"/>
        <v>58.214285714285715</v>
      </c>
      <c r="Q1855" s="6" t="s">
        <v>8325</v>
      </c>
      <c r="R1855" s="6" t="s">
        <v>8326</v>
      </c>
      <c r="S1855">
        <f t="shared" si="114"/>
        <v>2012</v>
      </c>
      <c r="T1855">
        <f t="shared" si="115"/>
        <v>9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9">
        <v>41417.812928240739</v>
      </c>
      <c r="J1856" s="9">
        <v>41387.812928240739</v>
      </c>
      <c r="K1856" t="b">
        <v>0</v>
      </c>
      <c r="L1856">
        <v>174</v>
      </c>
      <c r="M1856" t="b">
        <v>1</v>
      </c>
      <c r="N1856" s="6" t="s">
        <v>8276</v>
      </c>
      <c r="O1856" s="5">
        <f t="shared" si="112"/>
        <v>102.12366666666665</v>
      </c>
      <c r="P1856">
        <f t="shared" si="113"/>
        <v>88.037643678160919</v>
      </c>
      <c r="Q1856" s="6" t="s">
        <v>8325</v>
      </c>
      <c r="R1856" s="6" t="s">
        <v>8326</v>
      </c>
      <c r="S1856">
        <f t="shared" si="114"/>
        <v>2013</v>
      </c>
      <c r="T1856">
        <f t="shared" si="115"/>
        <v>4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9">
        <v>41645.330324074072</v>
      </c>
      <c r="J1857" s="9">
        <v>41600.330324074072</v>
      </c>
      <c r="K1857" t="b">
        <v>0</v>
      </c>
      <c r="L1857">
        <v>191</v>
      </c>
      <c r="M1857" t="b">
        <v>1</v>
      </c>
      <c r="N1857" s="6" t="s">
        <v>8276</v>
      </c>
      <c r="O1857" s="5">
        <f t="shared" si="112"/>
        <v>154.05897142857143</v>
      </c>
      <c r="P1857">
        <f t="shared" si="113"/>
        <v>70.576753926701571</v>
      </c>
      <c r="Q1857" s="6" t="s">
        <v>8325</v>
      </c>
      <c r="R1857" s="6" t="s">
        <v>8326</v>
      </c>
      <c r="S1857">
        <f t="shared" si="114"/>
        <v>2013</v>
      </c>
      <c r="T1857">
        <f t="shared" si="115"/>
        <v>11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9">
        <v>41838.64666666666</v>
      </c>
      <c r="J1858" s="9">
        <v>41817.64666666666</v>
      </c>
      <c r="K1858" t="b">
        <v>0</v>
      </c>
      <c r="L1858">
        <v>38</v>
      </c>
      <c r="M1858" t="b">
        <v>1</v>
      </c>
      <c r="N1858" s="6" t="s">
        <v>8276</v>
      </c>
      <c r="O1858" s="5">
        <f t="shared" ref="O1858:O1921" si="116">E1858/D1858*100</f>
        <v>101.25</v>
      </c>
      <c r="P1858">
        <f t="shared" ref="P1858:P1921" si="117">E1858/L1858</f>
        <v>53.289473684210527</v>
      </c>
      <c r="Q1858" s="6" t="s">
        <v>8325</v>
      </c>
      <c r="R1858" s="6" t="s">
        <v>8326</v>
      </c>
      <c r="S1858">
        <f t="shared" si="114"/>
        <v>2014</v>
      </c>
      <c r="T1858">
        <f t="shared" si="115"/>
        <v>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9">
        <v>41894.560335648144</v>
      </c>
      <c r="J1859" s="9">
        <v>41864.560335648144</v>
      </c>
      <c r="K1859" t="b">
        <v>0</v>
      </c>
      <c r="L1859">
        <v>22</v>
      </c>
      <c r="M1859" t="b">
        <v>1</v>
      </c>
      <c r="N1859" s="6" t="s">
        <v>8276</v>
      </c>
      <c r="O1859" s="5">
        <f t="shared" si="116"/>
        <v>100</v>
      </c>
      <c r="P1859">
        <f t="shared" si="117"/>
        <v>136.36363636363637</v>
      </c>
      <c r="Q1859" s="6" t="s">
        <v>8325</v>
      </c>
      <c r="R1859" s="6" t="s">
        <v>8326</v>
      </c>
      <c r="S1859">
        <f t="shared" ref="S1859:S1922" si="118">YEAR(J1859)</f>
        <v>2014</v>
      </c>
      <c r="T1859">
        <f t="shared" ref="T1859:T1922" si="119">MONTH(J1859)</f>
        <v>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9">
        <v>40893.033807870372</v>
      </c>
      <c r="J1860" s="9">
        <v>40832.9921412037</v>
      </c>
      <c r="K1860" t="b">
        <v>0</v>
      </c>
      <c r="L1860">
        <v>149</v>
      </c>
      <c r="M1860" t="b">
        <v>1</v>
      </c>
      <c r="N1860" s="6" t="s">
        <v>8276</v>
      </c>
      <c r="O1860" s="5">
        <f t="shared" si="116"/>
        <v>108.74800874800874</v>
      </c>
      <c r="P1860">
        <f t="shared" si="117"/>
        <v>40.547315436241611</v>
      </c>
      <c r="Q1860" s="6" t="s">
        <v>8325</v>
      </c>
      <c r="R1860" s="6" t="s">
        <v>8326</v>
      </c>
      <c r="S1860">
        <f t="shared" si="118"/>
        <v>2011</v>
      </c>
      <c r="T1860">
        <f t="shared" si="119"/>
        <v>10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9">
        <v>40808.561678240738</v>
      </c>
      <c r="J1861" s="9">
        <v>40778.561678240738</v>
      </c>
      <c r="K1861" t="b">
        <v>0</v>
      </c>
      <c r="L1861">
        <v>56</v>
      </c>
      <c r="M1861" t="b">
        <v>1</v>
      </c>
      <c r="N1861" s="6" t="s">
        <v>8276</v>
      </c>
      <c r="O1861" s="5">
        <f t="shared" si="116"/>
        <v>131.83333333333334</v>
      </c>
      <c r="P1861">
        <f t="shared" si="117"/>
        <v>70.625</v>
      </c>
      <c r="Q1861" s="6" t="s">
        <v>8325</v>
      </c>
      <c r="R1861" s="6" t="s">
        <v>8326</v>
      </c>
      <c r="S1861">
        <f t="shared" si="118"/>
        <v>2011</v>
      </c>
      <c r="T1861">
        <f t="shared" si="119"/>
        <v>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9">
        <v>41676.500972222217</v>
      </c>
      <c r="J1862" s="9">
        <v>41655.500972222217</v>
      </c>
      <c r="K1862" t="b">
        <v>0</v>
      </c>
      <c r="L1862">
        <v>19</v>
      </c>
      <c r="M1862" t="b">
        <v>1</v>
      </c>
      <c r="N1862" s="6" t="s">
        <v>8276</v>
      </c>
      <c r="O1862" s="5">
        <f t="shared" si="116"/>
        <v>133.46666666666667</v>
      </c>
      <c r="P1862">
        <f t="shared" si="117"/>
        <v>52.684210526315788</v>
      </c>
      <c r="Q1862" s="6" t="s">
        <v>8325</v>
      </c>
      <c r="R1862" s="6" t="s">
        <v>8326</v>
      </c>
      <c r="S1862">
        <f t="shared" si="118"/>
        <v>2014</v>
      </c>
      <c r="T1862">
        <f t="shared" si="119"/>
        <v>1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9">
        <v>42030.091909722221</v>
      </c>
      <c r="J1863" s="9">
        <v>42000.091909722221</v>
      </c>
      <c r="K1863" t="b">
        <v>0</v>
      </c>
      <c r="L1863">
        <v>0</v>
      </c>
      <c r="M1863" t="b">
        <v>0</v>
      </c>
      <c r="N1863" s="6" t="s">
        <v>8283</v>
      </c>
      <c r="O1863" s="5">
        <f t="shared" si="116"/>
        <v>0</v>
      </c>
      <c r="P1863" t="e">
        <f t="shared" si="117"/>
        <v>#DIV/0!</v>
      </c>
      <c r="Q1863" s="6" t="s">
        <v>8333</v>
      </c>
      <c r="R1863" s="6" t="s">
        <v>8335</v>
      </c>
      <c r="S1863">
        <f t="shared" si="118"/>
        <v>2014</v>
      </c>
      <c r="T1863">
        <f t="shared" si="119"/>
        <v>12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9">
        <v>42802.104166666664</v>
      </c>
      <c r="J1864" s="9">
        <v>42755.284421296288</v>
      </c>
      <c r="K1864" t="b">
        <v>0</v>
      </c>
      <c r="L1864">
        <v>16</v>
      </c>
      <c r="M1864" t="b">
        <v>0</v>
      </c>
      <c r="N1864" s="6" t="s">
        <v>8283</v>
      </c>
      <c r="O1864" s="5">
        <f t="shared" si="116"/>
        <v>8.0833333333333321</v>
      </c>
      <c r="P1864">
        <f t="shared" si="117"/>
        <v>90.9375</v>
      </c>
      <c r="Q1864" s="6" t="s">
        <v>8333</v>
      </c>
      <c r="R1864" s="6" t="s">
        <v>8335</v>
      </c>
      <c r="S1864">
        <f t="shared" si="118"/>
        <v>2017</v>
      </c>
      <c r="T1864">
        <f t="shared" si="119"/>
        <v>1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9">
        <v>41802.588946759257</v>
      </c>
      <c r="J1865" s="9">
        <v>41772.588946759257</v>
      </c>
      <c r="K1865" t="b">
        <v>0</v>
      </c>
      <c r="L1865">
        <v>2</v>
      </c>
      <c r="M1865" t="b">
        <v>0</v>
      </c>
      <c r="N1865" s="6" t="s">
        <v>8283</v>
      </c>
      <c r="O1865" s="5">
        <f t="shared" si="116"/>
        <v>0.4</v>
      </c>
      <c r="P1865">
        <f t="shared" si="117"/>
        <v>5</v>
      </c>
      <c r="Q1865" s="6" t="s">
        <v>8333</v>
      </c>
      <c r="R1865" s="6" t="s">
        <v>8335</v>
      </c>
      <c r="S1865">
        <f t="shared" si="118"/>
        <v>2014</v>
      </c>
      <c r="T1865">
        <f t="shared" si="119"/>
        <v>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9">
        <v>41763.508101851847</v>
      </c>
      <c r="J1866" s="9">
        <v>41733.508101851847</v>
      </c>
      <c r="K1866" t="b">
        <v>0</v>
      </c>
      <c r="L1866">
        <v>48</v>
      </c>
      <c r="M1866" t="b">
        <v>0</v>
      </c>
      <c r="N1866" s="6" t="s">
        <v>8283</v>
      </c>
      <c r="O1866" s="5">
        <f t="shared" si="116"/>
        <v>42.892307692307689</v>
      </c>
      <c r="P1866">
        <f t="shared" si="117"/>
        <v>58.083333333333336</v>
      </c>
      <c r="Q1866" s="6" t="s">
        <v>8333</v>
      </c>
      <c r="R1866" s="6" t="s">
        <v>8335</v>
      </c>
      <c r="S1866">
        <f t="shared" si="118"/>
        <v>2014</v>
      </c>
      <c r="T1866">
        <f t="shared" si="119"/>
        <v>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9">
        <v>42680.200775462967</v>
      </c>
      <c r="J1867" s="9">
        <v>42645.159108796295</v>
      </c>
      <c r="K1867" t="b">
        <v>0</v>
      </c>
      <c r="L1867">
        <v>2</v>
      </c>
      <c r="M1867" t="b">
        <v>0</v>
      </c>
      <c r="N1867" s="6" t="s">
        <v>8283</v>
      </c>
      <c r="O1867" s="5">
        <f t="shared" si="116"/>
        <v>3.6363636363636364E-3</v>
      </c>
      <c r="P1867">
        <f t="shared" si="117"/>
        <v>2</v>
      </c>
      <c r="Q1867" s="6" t="s">
        <v>8333</v>
      </c>
      <c r="R1867" s="6" t="s">
        <v>8335</v>
      </c>
      <c r="S1867">
        <f t="shared" si="118"/>
        <v>2016</v>
      </c>
      <c r="T1867">
        <f t="shared" si="119"/>
        <v>10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9">
        <v>42794.958333333336</v>
      </c>
      <c r="J1868" s="9">
        <v>42742.038159722222</v>
      </c>
      <c r="K1868" t="b">
        <v>0</v>
      </c>
      <c r="L1868">
        <v>2</v>
      </c>
      <c r="M1868" t="b">
        <v>0</v>
      </c>
      <c r="N1868" s="6" t="s">
        <v>8283</v>
      </c>
      <c r="O1868" s="5">
        <f t="shared" si="116"/>
        <v>0.5</v>
      </c>
      <c r="P1868">
        <f t="shared" si="117"/>
        <v>62.5</v>
      </c>
      <c r="Q1868" s="6" t="s">
        <v>8333</v>
      </c>
      <c r="R1868" s="6" t="s">
        <v>8335</v>
      </c>
      <c r="S1868">
        <f t="shared" si="118"/>
        <v>2017</v>
      </c>
      <c r="T1868">
        <f t="shared" si="119"/>
        <v>1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9">
        <v>42679.716574074067</v>
      </c>
      <c r="J1869" s="9">
        <v>42649.716574074067</v>
      </c>
      <c r="K1869" t="b">
        <v>0</v>
      </c>
      <c r="L1869">
        <v>1</v>
      </c>
      <c r="M1869" t="b">
        <v>0</v>
      </c>
      <c r="N1869" s="6" t="s">
        <v>8283</v>
      </c>
      <c r="O1869" s="5">
        <f t="shared" si="116"/>
        <v>0.05</v>
      </c>
      <c r="P1869">
        <f t="shared" si="117"/>
        <v>10</v>
      </c>
      <c r="Q1869" s="6" t="s">
        <v>8333</v>
      </c>
      <c r="R1869" s="6" t="s">
        <v>8335</v>
      </c>
      <c r="S1869">
        <f t="shared" si="118"/>
        <v>2016</v>
      </c>
      <c r="T1869">
        <f t="shared" si="119"/>
        <v>10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9">
        <v>42353.124305555553</v>
      </c>
      <c r="J1870" s="9">
        <v>42328.570891203701</v>
      </c>
      <c r="K1870" t="b">
        <v>0</v>
      </c>
      <c r="L1870">
        <v>17</v>
      </c>
      <c r="M1870" t="b">
        <v>0</v>
      </c>
      <c r="N1870" s="6" t="s">
        <v>8283</v>
      </c>
      <c r="O1870" s="5">
        <f t="shared" si="116"/>
        <v>4.8680000000000003</v>
      </c>
      <c r="P1870">
        <f t="shared" si="117"/>
        <v>71.588235294117652</v>
      </c>
      <c r="Q1870" s="6" t="s">
        <v>8333</v>
      </c>
      <c r="R1870" s="6" t="s">
        <v>8335</v>
      </c>
      <c r="S1870">
        <f t="shared" si="118"/>
        <v>2015</v>
      </c>
      <c r="T1870">
        <f t="shared" si="119"/>
        <v>11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9">
        <v>42738.794548611106</v>
      </c>
      <c r="J1871" s="9">
        <v>42708.794548611106</v>
      </c>
      <c r="K1871" t="b">
        <v>0</v>
      </c>
      <c r="L1871">
        <v>0</v>
      </c>
      <c r="M1871" t="b">
        <v>0</v>
      </c>
      <c r="N1871" s="6" t="s">
        <v>8283</v>
      </c>
      <c r="O1871" s="5">
        <f t="shared" si="116"/>
        <v>0</v>
      </c>
      <c r="P1871" t="e">
        <f t="shared" si="117"/>
        <v>#DIV/0!</v>
      </c>
      <c r="Q1871" s="6" t="s">
        <v>8333</v>
      </c>
      <c r="R1871" s="6" t="s">
        <v>8335</v>
      </c>
      <c r="S1871">
        <f t="shared" si="118"/>
        <v>2016</v>
      </c>
      <c r="T1871">
        <f t="shared" si="119"/>
        <v>12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9">
        <v>42399.970138888886</v>
      </c>
      <c r="J1872" s="9">
        <v>42371.14739583333</v>
      </c>
      <c r="K1872" t="b">
        <v>0</v>
      </c>
      <c r="L1872">
        <v>11</v>
      </c>
      <c r="M1872" t="b">
        <v>0</v>
      </c>
      <c r="N1872" s="6" t="s">
        <v>8283</v>
      </c>
      <c r="O1872" s="5">
        <f t="shared" si="116"/>
        <v>10.314285714285715</v>
      </c>
      <c r="P1872">
        <f t="shared" si="117"/>
        <v>32.81818181818182</v>
      </c>
      <c r="Q1872" s="6" t="s">
        <v>8333</v>
      </c>
      <c r="R1872" s="6" t="s">
        <v>8335</v>
      </c>
      <c r="S1872">
        <f t="shared" si="118"/>
        <v>2016</v>
      </c>
      <c r="T1872">
        <f t="shared" si="119"/>
        <v>1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9">
        <v>41963.616909722223</v>
      </c>
      <c r="J1873" s="9">
        <v>41923.575243055551</v>
      </c>
      <c r="K1873" t="b">
        <v>0</v>
      </c>
      <c r="L1873">
        <v>95</v>
      </c>
      <c r="M1873" t="b">
        <v>0</v>
      </c>
      <c r="N1873" s="6" t="s">
        <v>8283</v>
      </c>
      <c r="O1873" s="5">
        <f t="shared" si="116"/>
        <v>71.784615384615378</v>
      </c>
      <c r="P1873">
        <f t="shared" si="117"/>
        <v>49.11578947368421</v>
      </c>
      <c r="Q1873" s="6" t="s">
        <v>8333</v>
      </c>
      <c r="R1873" s="6" t="s">
        <v>8335</v>
      </c>
      <c r="S1873">
        <f t="shared" si="118"/>
        <v>2014</v>
      </c>
      <c r="T1873">
        <f t="shared" si="119"/>
        <v>10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9">
        <v>42184.921319444438</v>
      </c>
      <c r="J1874" s="9">
        <v>42154.921319444438</v>
      </c>
      <c r="K1874" t="b">
        <v>0</v>
      </c>
      <c r="L1874">
        <v>13</v>
      </c>
      <c r="M1874" t="b">
        <v>0</v>
      </c>
      <c r="N1874" s="6" t="s">
        <v>8283</v>
      </c>
      <c r="O1874" s="5">
        <f t="shared" si="116"/>
        <v>1.06</v>
      </c>
      <c r="P1874">
        <f t="shared" si="117"/>
        <v>16.307692307692307</v>
      </c>
      <c r="Q1874" s="6" t="s">
        <v>8333</v>
      </c>
      <c r="R1874" s="6" t="s">
        <v>8335</v>
      </c>
      <c r="S1874">
        <f t="shared" si="118"/>
        <v>2015</v>
      </c>
      <c r="T1874">
        <f t="shared" si="119"/>
        <v>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9">
        <v>42193.489583333336</v>
      </c>
      <c r="J1875" s="9">
        <v>42164.407523148147</v>
      </c>
      <c r="K1875" t="b">
        <v>0</v>
      </c>
      <c r="L1875">
        <v>2</v>
      </c>
      <c r="M1875" t="b">
        <v>0</v>
      </c>
      <c r="N1875" s="6" t="s">
        <v>8283</v>
      </c>
      <c r="O1875" s="5">
        <f t="shared" si="116"/>
        <v>0.44999999999999996</v>
      </c>
      <c r="P1875">
        <f t="shared" si="117"/>
        <v>18</v>
      </c>
      <c r="Q1875" s="6" t="s">
        <v>8333</v>
      </c>
      <c r="R1875" s="6" t="s">
        <v>8335</v>
      </c>
      <c r="S1875">
        <f t="shared" si="118"/>
        <v>2015</v>
      </c>
      <c r="T1875">
        <f t="shared" si="119"/>
        <v>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9">
        <v>42549.760798611103</v>
      </c>
      <c r="J1876" s="9">
        <v>42529.760798611103</v>
      </c>
      <c r="K1876" t="b">
        <v>0</v>
      </c>
      <c r="L1876">
        <v>2</v>
      </c>
      <c r="M1876" t="b">
        <v>0</v>
      </c>
      <c r="N1876" s="6" t="s">
        <v>8283</v>
      </c>
      <c r="O1876" s="5">
        <f t="shared" si="116"/>
        <v>1.6250000000000001E-2</v>
      </c>
      <c r="P1876">
        <f t="shared" si="117"/>
        <v>13</v>
      </c>
      <c r="Q1876" s="6" t="s">
        <v>8333</v>
      </c>
      <c r="R1876" s="6" t="s">
        <v>8335</v>
      </c>
      <c r="S1876">
        <f t="shared" si="118"/>
        <v>2016</v>
      </c>
      <c r="T1876">
        <f t="shared" si="119"/>
        <v>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9">
        <v>42588.691064814811</v>
      </c>
      <c r="J1877" s="9">
        <v>42528.691064814811</v>
      </c>
      <c r="K1877" t="b">
        <v>0</v>
      </c>
      <c r="L1877">
        <v>3</v>
      </c>
      <c r="M1877" t="b">
        <v>0</v>
      </c>
      <c r="N1877" s="6" t="s">
        <v>8283</v>
      </c>
      <c r="O1877" s="5">
        <f t="shared" si="116"/>
        <v>0.51</v>
      </c>
      <c r="P1877">
        <f t="shared" si="117"/>
        <v>17</v>
      </c>
      <c r="Q1877" s="6" t="s">
        <v>8333</v>
      </c>
      <c r="R1877" s="6" t="s">
        <v>8335</v>
      </c>
      <c r="S1877">
        <f t="shared" si="118"/>
        <v>2016</v>
      </c>
      <c r="T1877">
        <f t="shared" si="119"/>
        <v>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9">
        <v>41806.076446759253</v>
      </c>
      <c r="J1878" s="9">
        <v>41776.076446759253</v>
      </c>
      <c r="K1878" t="b">
        <v>0</v>
      </c>
      <c r="L1878">
        <v>0</v>
      </c>
      <c r="M1878" t="b">
        <v>0</v>
      </c>
      <c r="N1878" s="6" t="s">
        <v>8283</v>
      </c>
      <c r="O1878" s="5">
        <f t="shared" si="116"/>
        <v>0</v>
      </c>
      <c r="P1878" t="e">
        <f t="shared" si="117"/>
        <v>#DIV/0!</v>
      </c>
      <c r="Q1878" s="6" t="s">
        <v>8333</v>
      </c>
      <c r="R1878" s="6" t="s">
        <v>8335</v>
      </c>
      <c r="S1878">
        <f t="shared" si="118"/>
        <v>2014</v>
      </c>
      <c r="T1878">
        <f t="shared" si="119"/>
        <v>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9">
        <v>42063.820891203701</v>
      </c>
      <c r="J1879" s="9">
        <v>42034.820891203701</v>
      </c>
      <c r="K1879" t="b">
        <v>0</v>
      </c>
      <c r="L1879">
        <v>0</v>
      </c>
      <c r="M1879" t="b">
        <v>0</v>
      </c>
      <c r="N1879" s="6" t="s">
        <v>8283</v>
      </c>
      <c r="O1879" s="5">
        <f t="shared" si="116"/>
        <v>0</v>
      </c>
      <c r="P1879" t="e">
        <f t="shared" si="117"/>
        <v>#DIV/0!</v>
      </c>
      <c r="Q1879" s="6" t="s">
        <v>8333</v>
      </c>
      <c r="R1879" s="6" t="s">
        <v>8335</v>
      </c>
      <c r="S1879">
        <f t="shared" si="118"/>
        <v>2015</v>
      </c>
      <c r="T1879">
        <f t="shared" si="119"/>
        <v>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9">
        <v>41802.800405092588</v>
      </c>
      <c r="J1880" s="9">
        <v>41772.800405092588</v>
      </c>
      <c r="K1880" t="b">
        <v>0</v>
      </c>
      <c r="L1880">
        <v>0</v>
      </c>
      <c r="M1880" t="b">
        <v>0</v>
      </c>
      <c r="N1880" s="6" t="s">
        <v>8283</v>
      </c>
      <c r="O1880" s="5">
        <f t="shared" si="116"/>
        <v>0</v>
      </c>
      <c r="P1880" t="e">
        <f t="shared" si="117"/>
        <v>#DIV/0!</v>
      </c>
      <c r="Q1880" s="6" t="s">
        <v>8333</v>
      </c>
      <c r="R1880" s="6" t="s">
        <v>8335</v>
      </c>
      <c r="S1880">
        <f t="shared" si="118"/>
        <v>2014</v>
      </c>
      <c r="T1880">
        <f t="shared" si="119"/>
        <v>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9">
        <v>42443.399641203701</v>
      </c>
      <c r="J1881" s="9">
        <v>42413.441307870373</v>
      </c>
      <c r="K1881" t="b">
        <v>0</v>
      </c>
      <c r="L1881">
        <v>2</v>
      </c>
      <c r="M1881" t="b">
        <v>0</v>
      </c>
      <c r="N1881" s="6" t="s">
        <v>8283</v>
      </c>
      <c r="O1881" s="5">
        <f t="shared" si="116"/>
        <v>0.12</v>
      </c>
      <c r="P1881">
        <f t="shared" si="117"/>
        <v>3</v>
      </c>
      <c r="Q1881" s="6" t="s">
        <v>8333</v>
      </c>
      <c r="R1881" s="6" t="s">
        <v>8335</v>
      </c>
      <c r="S1881">
        <f t="shared" si="118"/>
        <v>2016</v>
      </c>
      <c r="T1881">
        <f t="shared" si="119"/>
        <v>2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9">
        <v>42459.31689814815</v>
      </c>
      <c r="J1882" s="9">
        <v>42430.358564814807</v>
      </c>
      <c r="K1882" t="b">
        <v>0</v>
      </c>
      <c r="L1882">
        <v>24</v>
      </c>
      <c r="M1882" t="b">
        <v>0</v>
      </c>
      <c r="N1882" s="6" t="s">
        <v>8283</v>
      </c>
      <c r="O1882" s="5">
        <f t="shared" si="116"/>
        <v>20.080000000000002</v>
      </c>
      <c r="P1882">
        <f t="shared" si="117"/>
        <v>41.833333333333336</v>
      </c>
      <c r="Q1882" s="6" t="s">
        <v>8333</v>
      </c>
      <c r="R1882" s="6" t="s">
        <v>8335</v>
      </c>
      <c r="S1882">
        <f t="shared" si="118"/>
        <v>2016</v>
      </c>
      <c r="T1882">
        <f t="shared" si="119"/>
        <v>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9">
        <v>42072.902650462966</v>
      </c>
      <c r="J1883" s="9">
        <v>42042.944317129623</v>
      </c>
      <c r="K1883" t="b">
        <v>0</v>
      </c>
      <c r="L1883">
        <v>70</v>
      </c>
      <c r="M1883" t="b">
        <v>1</v>
      </c>
      <c r="N1883" s="6" t="s">
        <v>8279</v>
      </c>
      <c r="O1883" s="5">
        <f t="shared" si="116"/>
        <v>172.68449999999999</v>
      </c>
      <c r="P1883">
        <f t="shared" si="117"/>
        <v>49.338428571428572</v>
      </c>
      <c r="Q1883" s="6" t="s">
        <v>8325</v>
      </c>
      <c r="R1883" s="6" t="s">
        <v>8329</v>
      </c>
      <c r="S1883">
        <f t="shared" si="118"/>
        <v>2015</v>
      </c>
      <c r="T1883">
        <f t="shared" si="119"/>
        <v>2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9">
        <v>41100.783333333333</v>
      </c>
      <c r="J1884" s="9">
        <v>41067.740879629629</v>
      </c>
      <c r="K1884" t="b">
        <v>0</v>
      </c>
      <c r="L1884">
        <v>81</v>
      </c>
      <c r="M1884" t="b">
        <v>1</v>
      </c>
      <c r="N1884" s="6" t="s">
        <v>8279</v>
      </c>
      <c r="O1884" s="5">
        <f t="shared" si="116"/>
        <v>100.8955223880597</v>
      </c>
      <c r="P1884">
        <f t="shared" si="117"/>
        <v>41.728395061728392</v>
      </c>
      <c r="Q1884" s="6" t="s">
        <v>8325</v>
      </c>
      <c r="R1884" s="6" t="s">
        <v>8329</v>
      </c>
      <c r="S1884">
        <f t="shared" si="118"/>
        <v>2012</v>
      </c>
      <c r="T1884">
        <f t="shared" si="119"/>
        <v>6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9">
        <v>41007.698009259257</v>
      </c>
      <c r="J1885" s="9">
        <v>40977.739675925921</v>
      </c>
      <c r="K1885" t="b">
        <v>0</v>
      </c>
      <c r="L1885">
        <v>32</v>
      </c>
      <c r="M1885" t="b">
        <v>1</v>
      </c>
      <c r="N1885" s="6" t="s">
        <v>8279</v>
      </c>
      <c r="O1885" s="5">
        <f t="shared" si="116"/>
        <v>104.8048048048048</v>
      </c>
      <c r="P1885">
        <f t="shared" si="117"/>
        <v>32.71875</v>
      </c>
      <c r="Q1885" s="6" t="s">
        <v>8325</v>
      </c>
      <c r="R1885" s="6" t="s">
        <v>8329</v>
      </c>
      <c r="S1885">
        <f t="shared" si="118"/>
        <v>2012</v>
      </c>
      <c r="T1885">
        <f t="shared" si="119"/>
        <v>3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9">
        <v>41240.291666666664</v>
      </c>
      <c r="J1886" s="9">
        <v>41204.989988425921</v>
      </c>
      <c r="K1886" t="b">
        <v>0</v>
      </c>
      <c r="L1886">
        <v>26</v>
      </c>
      <c r="M1886" t="b">
        <v>1</v>
      </c>
      <c r="N1886" s="6" t="s">
        <v>8279</v>
      </c>
      <c r="O1886" s="5">
        <f t="shared" si="116"/>
        <v>135.1</v>
      </c>
      <c r="P1886">
        <f t="shared" si="117"/>
        <v>51.96153846153846</v>
      </c>
      <c r="Q1886" s="6" t="s">
        <v>8325</v>
      </c>
      <c r="R1886" s="6" t="s">
        <v>8329</v>
      </c>
      <c r="S1886">
        <f t="shared" si="118"/>
        <v>2012</v>
      </c>
      <c r="T1886">
        <f t="shared" si="119"/>
        <v>10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9">
        <v>41131.708333333328</v>
      </c>
      <c r="J1887" s="9">
        <v>41098.885532407403</v>
      </c>
      <c r="K1887" t="b">
        <v>0</v>
      </c>
      <c r="L1887">
        <v>105</v>
      </c>
      <c r="M1887" t="b">
        <v>1</v>
      </c>
      <c r="N1887" s="6" t="s">
        <v>8279</v>
      </c>
      <c r="O1887" s="5">
        <f t="shared" si="116"/>
        <v>116.32786885245903</v>
      </c>
      <c r="P1887">
        <f t="shared" si="117"/>
        <v>50.685714285714283</v>
      </c>
      <c r="Q1887" s="6" t="s">
        <v>8325</v>
      </c>
      <c r="R1887" s="6" t="s">
        <v>8329</v>
      </c>
      <c r="S1887">
        <f t="shared" si="118"/>
        <v>2012</v>
      </c>
      <c r="T1887">
        <f t="shared" si="119"/>
        <v>7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9">
        <v>41955.740023148144</v>
      </c>
      <c r="J1888" s="9">
        <v>41925.69835648148</v>
      </c>
      <c r="K1888" t="b">
        <v>0</v>
      </c>
      <c r="L1888">
        <v>29</v>
      </c>
      <c r="M1888" t="b">
        <v>1</v>
      </c>
      <c r="N1888" s="6" t="s">
        <v>8279</v>
      </c>
      <c r="O1888" s="5">
        <f t="shared" si="116"/>
        <v>102.08333333333333</v>
      </c>
      <c r="P1888">
        <f t="shared" si="117"/>
        <v>42.241379310344826</v>
      </c>
      <c r="Q1888" s="6" t="s">
        <v>8325</v>
      </c>
      <c r="R1888" s="6" t="s">
        <v>8329</v>
      </c>
      <c r="S1888">
        <f t="shared" si="118"/>
        <v>2014</v>
      </c>
      <c r="T1888">
        <f t="shared" si="119"/>
        <v>10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9">
        <v>42341.687499999993</v>
      </c>
      <c r="J1889" s="9">
        <v>42323.591805555552</v>
      </c>
      <c r="K1889" t="b">
        <v>0</v>
      </c>
      <c r="L1889">
        <v>8</v>
      </c>
      <c r="M1889" t="b">
        <v>1</v>
      </c>
      <c r="N1889" s="6" t="s">
        <v>8279</v>
      </c>
      <c r="O1889" s="5">
        <f t="shared" si="116"/>
        <v>111.16666666666666</v>
      </c>
      <c r="P1889">
        <f t="shared" si="117"/>
        <v>416.875</v>
      </c>
      <c r="Q1889" s="6" t="s">
        <v>8325</v>
      </c>
      <c r="R1889" s="6" t="s">
        <v>8329</v>
      </c>
      <c r="S1889">
        <f t="shared" si="118"/>
        <v>2015</v>
      </c>
      <c r="T1889">
        <f t="shared" si="119"/>
        <v>11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9">
        <v>40329.999305555553</v>
      </c>
      <c r="J1890" s="9">
        <v>40299.03162037037</v>
      </c>
      <c r="K1890" t="b">
        <v>0</v>
      </c>
      <c r="L1890">
        <v>89</v>
      </c>
      <c r="M1890" t="b">
        <v>1</v>
      </c>
      <c r="N1890" s="6" t="s">
        <v>8279</v>
      </c>
      <c r="O1890" s="5">
        <f t="shared" si="116"/>
        <v>166.08</v>
      </c>
      <c r="P1890">
        <f t="shared" si="117"/>
        <v>46.651685393258425</v>
      </c>
      <c r="Q1890" s="6" t="s">
        <v>8325</v>
      </c>
      <c r="R1890" s="6" t="s">
        <v>8329</v>
      </c>
      <c r="S1890">
        <f t="shared" si="118"/>
        <v>2010</v>
      </c>
      <c r="T1890">
        <f t="shared" si="119"/>
        <v>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9">
        <v>41344.543356481481</v>
      </c>
      <c r="J1891" s="9">
        <v>41299.585023148145</v>
      </c>
      <c r="K1891" t="b">
        <v>0</v>
      </c>
      <c r="L1891">
        <v>44</v>
      </c>
      <c r="M1891" t="b">
        <v>1</v>
      </c>
      <c r="N1891" s="6" t="s">
        <v>8279</v>
      </c>
      <c r="O1891" s="5">
        <f t="shared" si="116"/>
        <v>106.60000000000001</v>
      </c>
      <c r="P1891">
        <f t="shared" si="117"/>
        <v>48.454545454545453</v>
      </c>
      <c r="Q1891" s="6" t="s">
        <v>8325</v>
      </c>
      <c r="R1891" s="6" t="s">
        <v>8329</v>
      </c>
      <c r="S1891">
        <f t="shared" si="118"/>
        <v>2013</v>
      </c>
      <c r="T1891">
        <f t="shared" si="119"/>
        <v>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9">
        <v>41258.577870370369</v>
      </c>
      <c r="J1892" s="9">
        <v>41228.577870370369</v>
      </c>
      <c r="K1892" t="b">
        <v>0</v>
      </c>
      <c r="L1892">
        <v>246</v>
      </c>
      <c r="M1892" t="b">
        <v>1</v>
      </c>
      <c r="N1892" s="6" t="s">
        <v>8279</v>
      </c>
      <c r="O1892" s="5">
        <f t="shared" si="116"/>
        <v>144.58441666666667</v>
      </c>
      <c r="P1892">
        <f t="shared" si="117"/>
        <v>70.5289837398374</v>
      </c>
      <c r="Q1892" s="6" t="s">
        <v>8325</v>
      </c>
      <c r="R1892" s="6" t="s">
        <v>8329</v>
      </c>
      <c r="S1892">
        <f t="shared" si="118"/>
        <v>2012</v>
      </c>
      <c r="T1892">
        <f t="shared" si="119"/>
        <v>11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9">
        <v>40381.041666666664</v>
      </c>
      <c r="J1893" s="9">
        <v>40335.589745370366</v>
      </c>
      <c r="K1893" t="b">
        <v>0</v>
      </c>
      <c r="L1893">
        <v>120</v>
      </c>
      <c r="M1893" t="b">
        <v>1</v>
      </c>
      <c r="N1893" s="6" t="s">
        <v>8279</v>
      </c>
      <c r="O1893" s="5">
        <f t="shared" si="116"/>
        <v>105.55000000000001</v>
      </c>
      <c r="P1893">
        <f t="shared" si="117"/>
        <v>87.958333333333329</v>
      </c>
      <c r="Q1893" s="6" t="s">
        <v>8325</v>
      </c>
      <c r="R1893" s="6" t="s">
        <v>8329</v>
      </c>
      <c r="S1893">
        <f t="shared" si="118"/>
        <v>2010</v>
      </c>
      <c r="T1893">
        <f t="shared" si="119"/>
        <v>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9">
        <v>40701.429178240738</v>
      </c>
      <c r="J1894" s="9">
        <v>40671.429178240738</v>
      </c>
      <c r="K1894" t="b">
        <v>0</v>
      </c>
      <c r="L1894">
        <v>26</v>
      </c>
      <c r="M1894" t="b">
        <v>1</v>
      </c>
      <c r="N1894" s="6" t="s">
        <v>8279</v>
      </c>
      <c r="O1894" s="5">
        <f t="shared" si="116"/>
        <v>136.60000000000002</v>
      </c>
      <c r="P1894">
        <f t="shared" si="117"/>
        <v>26.26923076923077</v>
      </c>
      <c r="Q1894" s="6" t="s">
        <v>8325</v>
      </c>
      <c r="R1894" s="6" t="s">
        <v>8329</v>
      </c>
      <c r="S1894">
        <f t="shared" si="118"/>
        <v>2011</v>
      </c>
      <c r="T1894">
        <f t="shared" si="119"/>
        <v>5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9">
        <v>40648.957638888889</v>
      </c>
      <c r="J1895" s="9">
        <v>40632.733622685184</v>
      </c>
      <c r="K1895" t="b">
        <v>0</v>
      </c>
      <c r="L1895">
        <v>45</v>
      </c>
      <c r="M1895" t="b">
        <v>1</v>
      </c>
      <c r="N1895" s="6" t="s">
        <v>8279</v>
      </c>
      <c r="O1895" s="5">
        <f t="shared" si="116"/>
        <v>104</v>
      </c>
      <c r="P1895">
        <f t="shared" si="117"/>
        <v>57.777777777777779</v>
      </c>
      <c r="Q1895" s="6" t="s">
        <v>8325</v>
      </c>
      <c r="R1895" s="6" t="s">
        <v>8329</v>
      </c>
      <c r="S1895">
        <f t="shared" si="118"/>
        <v>2011</v>
      </c>
      <c r="T1895">
        <f t="shared" si="119"/>
        <v>3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9">
        <v>40951.696562500001</v>
      </c>
      <c r="J1896" s="9">
        <v>40920.696562500001</v>
      </c>
      <c r="K1896" t="b">
        <v>0</v>
      </c>
      <c r="L1896">
        <v>20</v>
      </c>
      <c r="M1896" t="b">
        <v>1</v>
      </c>
      <c r="N1896" s="6" t="s">
        <v>8279</v>
      </c>
      <c r="O1896" s="5">
        <f t="shared" si="116"/>
        <v>114.5</v>
      </c>
      <c r="P1896">
        <f t="shared" si="117"/>
        <v>57.25</v>
      </c>
      <c r="Q1896" s="6" t="s">
        <v>8325</v>
      </c>
      <c r="R1896" s="6" t="s">
        <v>8329</v>
      </c>
      <c r="S1896">
        <f t="shared" si="118"/>
        <v>2012</v>
      </c>
      <c r="T1896">
        <f t="shared" si="119"/>
        <v>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9">
        <v>42297.538449074076</v>
      </c>
      <c r="J1897" s="9">
        <v>42267.538449074076</v>
      </c>
      <c r="K1897" t="b">
        <v>0</v>
      </c>
      <c r="L1897">
        <v>47</v>
      </c>
      <c r="M1897" t="b">
        <v>1</v>
      </c>
      <c r="N1897" s="6" t="s">
        <v>8279</v>
      </c>
      <c r="O1897" s="5">
        <f t="shared" si="116"/>
        <v>101.71957671957672</v>
      </c>
      <c r="P1897">
        <f t="shared" si="117"/>
        <v>196.34042553191489</v>
      </c>
      <c r="Q1897" s="6" t="s">
        <v>8325</v>
      </c>
      <c r="R1897" s="6" t="s">
        <v>8329</v>
      </c>
      <c r="S1897">
        <f t="shared" si="118"/>
        <v>2015</v>
      </c>
      <c r="T1897">
        <f t="shared" si="119"/>
        <v>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9">
        <v>41011.501909722218</v>
      </c>
      <c r="J1898" s="9">
        <v>40981.501909722218</v>
      </c>
      <c r="K1898" t="b">
        <v>0</v>
      </c>
      <c r="L1898">
        <v>13</v>
      </c>
      <c r="M1898" t="b">
        <v>1</v>
      </c>
      <c r="N1898" s="6" t="s">
        <v>8279</v>
      </c>
      <c r="O1898" s="5">
        <f t="shared" si="116"/>
        <v>123.94678492239468</v>
      </c>
      <c r="P1898">
        <f t="shared" si="117"/>
        <v>43</v>
      </c>
      <c r="Q1898" s="6" t="s">
        <v>8325</v>
      </c>
      <c r="R1898" s="6" t="s">
        <v>8329</v>
      </c>
      <c r="S1898">
        <f t="shared" si="118"/>
        <v>2012</v>
      </c>
      <c r="T1898">
        <f t="shared" si="119"/>
        <v>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9">
        <v>41702.666666666664</v>
      </c>
      <c r="J1899" s="9">
        <v>41680.375069444446</v>
      </c>
      <c r="K1899" t="b">
        <v>0</v>
      </c>
      <c r="L1899">
        <v>183</v>
      </c>
      <c r="M1899" t="b">
        <v>1</v>
      </c>
      <c r="N1899" s="6" t="s">
        <v>8279</v>
      </c>
      <c r="O1899" s="5">
        <f t="shared" si="116"/>
        <v>102.45669291338582</v>
      </c>
      <c r="P1899">
        <f t="shared" si="117"/>
        <v>35.551912568306008</v>
      </c>
      <c r="Q1899" s="6" t="s">
        <v>8325</v>
      </c>
      <c r="R1899" s="6" t="s">
        <v>8329</v>
      </c>
      <c r="S1899">
        <f t="shared" si="118"/>
        <v>2014</v>
      </c>
      <c r="T1899">
        <f t="shared" si="119"/>
        <v>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9">
        <v>42401.541666666664</v>
      </c>
      <c r="J1900" s="9">
        <v>42365.9846412037</v>
      </c>
      <c r="K1900" t="b">
        <v>0</v>
      </c>
      <c r="L1900">
        <v>21</v>
      </c>
      <c r="M1900" t="b">
        <v>1</v>
      </c>
      <c r="N1900" s="6" t="s">
        <v>8279</v>
      </c>
      <c r="O1900" s="5">
        <f t="shared" si="116"/>
        <v>144.5</v>
      </c>
      <c r="P1900">
        <f t="shared" si="117"/>
        <v>68.80952380952381</v>
      </c>
      <c r="Q1900" s="6" t="s">
        <v>8325</v>
      </c>
      <c r="R1900" s="6" t="s">
        <v>8329</v>
      </c>
      <c r="S1900">
        <f t="shared" si="118"/>
        <v>2015</v>
      </c>
      <c r="T1900">
        <f t="shared" si="119"/>
        <v>12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9">
        <v>42088.691736111105</v>
      </c>
      <c r="J1901" s="9">
        <v>42058.733402777776</v>
      </c>
      <c r="K1901" t="b">
        <v>0</v>
      </c>
      <c r="L1901">
        <v>42</v>
      </c>
      <c r="M1901" t="b">
        <v>1</v>
      </c>
      <c r="N1901" s="6" t="s">
        <v>8279</v>
      </c>
      <c r="O1901" s="5">
        <f t="shared" si="116"/>
        <v>133.33333333333331</v>
      </c>
      <c r="P1901">
        <f t="shared" si="117"/>
        <v>28.571428571428573</v>
      </c>
      <c r="Q1901" s="6" t="s">
        <v>8325</v>
      </c>
      <c r="R1901" s="6" t="s">
        <v>8329</v>
      </c>
      <c r="S1901">
        <f t="shared" si="118"/>
        <v>2015</v>
      </c>
      <c r="T1901">
        <f t="shared" si="119"/>
        <v>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9">
        <v>41188.207638888889</v>
      </c>
      <c r="J1902" s="9">
        <v>41160.663553240738</v>
      </c>
      <c r="K1902" t="b">
        <v>0</v>
      </c>
      <c r="L1902">
        <v>54</v>
      </c>
      <c r="M1902" t="b">
        <v>1</v>
      </c>
      <c r="N1902" s="6" t="s">
        <v>8279</v>
      </c>
      <c r="O1902" s="5">
        <f t="shared" si="116"/>
        <v>109.3644</v>
      </c>
      <c r="P1902">
        <f t="shared" si="117"/>
        <v>50.631666666666668</v>
      </c>
      <c r="Q1902" s="6" t="s">
        <v>8325</v>
      </c>
      <c r="R1902" s="6" t="s">
        <v>8329</v>
      </c>
      <c r="S1902">
        <f t="shared" si="118"/>
        <v>2012</v>
      </c>
      <c r="T1902">
        <f t="shared" si="119"/>
        <v>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9">
        <v>42146.333333333336</v>
      </c>
      <c r="J1903" s="9">
        <v>42116.334826388884</v>
      </c>
      <c r="K1903" t="b">
        <v>0</v>
      </c>
      <c r="L1903">
        <v>25</v>
      </c>
      <c r="M1903" t="b">
        <v>0</v>
      </c>
      <c r="N1903" s="6" t="s">
        <v>8294</v>
      </c>
      <c r="O1903" s="5">
        <f t="shared" si="116"/>
        <v>2.6969696969696968</v>
      </c>
      <c r="P1903">
        <f t="shared" si="117"/>
        <v>106.8</v>
      </c>
      <c r="Q1903" s="6" t="s">
        <v>8319</v>
      </c>
      <c r="R1903" s="6" t="s">
        <v>8348</v>
      </c>
      <c r="S1903">
        <f t="shared" si="118"/>
        <v>2015</v>
      </c>
      <c r="T1903">
        <f t="shared" si="119"/>
        <v>4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9">
        <v>42067.581562499996</v>
      </c>
      <c r="J1904" s="9">
        <v>42037.581562499996</v>
      </c>
      <c r="K1904" t="b">
        <v>0</v>
      </c>
      <c r="L1904">
        <v>3</v>
      </c>
      <c r="M1904" t="b">
        <v>0</v>
      </c>
      <c r="N1904" s="6" t="s">
        <v>8294</v>
      </c>
      <c r="O1904" s="5">
        <f t="shared" si="116"/>
        <v>1.2</v>
      </c>
      <c r="P1904">
        <f t="shared" si="117"/>
        <v>4</v>
      </c>
      <c r="Q1904" s="6" t="s">
        <v>8319</v>
      </c>
      <c r="R1904" s="6" t="s">
        <v>8348</v>
      </c>
      <c r="S1904">
        <f t="shared" si="118"/>
        <v>2015</v>
      </c>
      <c r="T1904">
        <f t="shared" si="119"/>
        <v>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9">
        <v>42762.562395833331</v>
      </c>
      <c r="J1905" s="9">
        <v>42702.562395833331</v>
      </c>
      <c r="K1905" t="b">
        <v>0</v>
      </c>
      <c r="L1905">
        <v>41</v>
      </c>
      <c r="M1905" t="b">
        <v>0</v>
      </c>
      <c r="N1905" s="6" t="s">
        <v>8294</v>
      </c>
      <c r="O1905" s="5">
        <f t="shared" si="116"/>
        <v>46.6</v>
      </c>
      <c r="P1905">
        <f t="shared" si="117"/>
        <v>34.097560975609753</v>
      </c>
      <c r="Q1905" s="6" t="s">
        <v>8319</v>
      </c>
      <c r="R1905" s="6" t="s">
        <v>8348</v>
      </c>
      <c r="S1905">
        <f t="shared" si="118"/>
        <v>2016</v>
      </c>
      <c r="T1905">
        <f t="shared" si="119"/>
        <v>11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9">
        <v>42371.477094907408</v>
      </c>
      <c r="J1906" s="9">
        <v>42326.477094907408</v>
      </c>
      <c r="K1906" t="b">
        <v>0</v>
      </c>
      <c r="L1906">
        <v>2</v>
      </c>
      <c r="M1906" t="b">
        <v>0</v>
      </c>
      <c r="N1906" s="6" t="s">
        <v>8294</v>
      </c>
      <c r="O1906" s="5">
        <f t="shared" si="116"/>
        <v>0.1</v>
      </c>
      <c r="P1906">
        <f t="shared" si="117"/>
        <v>25</v>
      </c>
      <c r="Q1906" s="6" t="s">
        <v>8319</v>
      </c>
      <c r="R1906" s="6" t="s">
        <v>8348</v>
      </c>
      <c r="S1906">
        <f t="shared" si="118"/>
        <v>2015</v>
      </c>
      <c r="T1906">
        <f t="shared" si="119"/>
        <v>11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9">
        <v>41889.717523148145</v>
      </c>
      <c r="J1907" s="9">
        <v>41859.717523148145</v>
      </c>
      <c r="K1907" t="b">
        <v>0</v>
      </c>
      <c r="L1907">
        <v>4</v>
      </c>
      <c r="M1907" t="b">
        <v>0</v>
      </c>
      <c r="N1907" s="6" t="s">
        <v>8294</v>
      </c>
      <c r="O1907" s="5">
        <f t="shared" si="116"/>
        <v>0.16800000000000001</v>
      </c>
      <c r="P1907">
        <f t="shared" si="117"/>
        <v>10.5</v>
      </c>
      <c r="Q1907" s="6" t="s">
        <v>8319</v>
      </c>
      <c r="R1907" s="6" t="s">
        <v>8348</v>
      </c>
      <c r="S1907">
        <f t="shared" si="118"/>
        <v>2014</v>
      </c>
      <c r="T1907">
        <f t="shared" si="119"/>
        <v>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9">
        <v>42544.462766203702</v>
      </c>
      <c r="J1908" s="9">
        <v>42514.462766203702</v>
      </c>
      <c r="K1908" t="b">
        <v>0</v>
      </c>
      <c r="L1908">
        <v>99</v>
      </c>
      <c r="M1908" t="b">
        <v>0</v>
      </c>
      <c r="N1908" s="6" t="s">
        <v>8294</v>
      </c>
      <c r="O1908" s="5">
        <f t="shared" si="116"/>
        <v>42.76</v>
      </c>
      <c r="P1908">
        <f t="shared" si="117"/>
        <v>215.95959595959596</v>
      </c>
      <c r="Q1908" s="6" t="s">
        <v>8319</v>
      </c>
      <c r="R1908" s="6" t="s">
        <v>8348</v>
      </c>
      <c r="S1908">
        <f t="shared" si="118"/>
        <v>2016</v>
      </c>
      <c r="T1908">
        <f t="shared" si="119"/>
        <v>5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9">
        <v>41782.378761574073</v>
      </c>
      <c r="J1909" s="9">
        <v>41767.378761574073</v>
      </c>
      <c r="K1909" t="b">
        <v>0</v>
      </c>
      <c r="L1909">
        <v>4</v>
      </c>
      <c r="M1909" t="b">
        <v>0</v>
      </c>
      <c r="N1909" s="6" t="s">
        <v>8294</v>
      </c>
      <c r="O1909" s="5">
        <f t="shared" si="116"/>
        <v>0.28333333333333333</v>
      </c>
      <c r="P1909">
        <f t="shared" si="117"/>
        <v>21.25</v>
      </c>
      <c r="Q1909" s="6" t="s">
        <v>8319</v>
      </c>
      <c r="R1909" s="6" t="s">
        <v>8348</v>
      </c>
      <c r="S1909">
        <f t="shared" si="118"/>
        <v>2014</v>
      </c>
      <c r="T1909">
        <f t="shared" si="119"/>
        <v>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9">
        <v>42733.709490740737</v>
      </c>
      <c r="J1910" s="9">
        <v>42703.709490740737</v>
      </c>
      <c r="K1910" t="b">
        <v>0</v>
      </c>
      <c r="L1910">
        <v>4</v>
      </c>
      <c r="M1910" t="b">
        <v>0</v>
      </c>
      <c r="N1910" s="6" t="s">
        <v>8294</v>
      </c>
      <c r="O1910" s="5">
        <f t="shared" si="116"/>
        <v>1.7319999999999998</v>
      </c>
      <c r="P1910">
        <f t="shared" si="117"/>
        <v>108.25</v>
      </c>
      <c r="Q1910" s="6" t="s">
        <v>8319</v>
      </c>
      <c r="R1910" s="6" t="s">
        <v>8348</v>
      </c>
      <c r="S1910">
        <f t="shared" si="118"/>
        <v>2016</v>
      </c>
      <c r="T1910">
        <f t="shared" si="119"/>
        <v>11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9">
        <v>41935.220821759256</v>
      </c>
      <c r="J1911" s="9">
        <v>41905.220821759256</v>
      </c>
      <c r="K1911" t="b">
        <v>0</v>
      </c>
      <c r="L1911">
        <v>38</v>
      </c>
      <c r="M1911" t="b">
        <v>0</v>
      </c>
      <c r="N1911" s="6" t="s">
        <v>8294</v>
      </c>
      <c r="O1911" s="5">
        <f t="shared" si="116"/>
        <v>14.111428571428572</v>
      </c>
      <c r="P1911">
        <f t="shared" si="117"/>
        <v>129.97368421052633</v>
      </c>
      <c r="Q1911" s="6" t="s">
        <v>8319</v>
      </c>
      <c r="R1911" s="6" t="s">
        <v>8348</v>
      </c>
      <c r="S1911">
        <f t="shared" si="118"/>
        <v>2014</v>
      </c>
      <c r="T1911">
        <f t="shared" si="119"/>
        <v>9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9">
        <v>42308.739583333336</v>
      </c>
      <c r="J1912" s="9">
        <v>42264.754826388882</v>
      </c>
      <c r="K1912" t="b">
        <v>0</v>
      </c>
      <c r="L1912">
        <v>285</v>
      </c>
      <c r="M1912" t="b">
        <v>0</v>
      </c>
      <c r="N1912" s="6" t="s">
        <v>8294</v>
      </c>
      <c r="O1912" s="5">
        <f t="shared" si="116"/>
        <v>39.395294117647055</v>
      </c>
      <c r="P1912">
        <f t="shared" si="117"/>
        <v>117.49473684210527</v>
      </c>
      <c r="Q1912" s="6" t="s">
        <v>8319</v>
      </c>
      <c r="R1912" s="6" t="s">
        <v>8348</v>
      </c>
      <c r="S1912">
        <f t="shared" si="118"/>
        <v>2015</v>
      </c>
      <c r="T1912">
        <f t="shared" si="119"/>
        <v>9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9">
        <v>41859.825624999998</v>
      </c>
      <c r="J1913" s="9">
        <v>41829.825624999998</v>
      </c>
      <c r="K1913" t="b">
        <v>0</v>
      </c>
      <c r="L1913">
        <v>1</v>
      </c>
      <c r="M1913" t="b">
        <v>0</v>
      </c>
      <c r="N1913" s="6" t="s">
        <v>8294</v>
      </c>
      <c r="O1913" s="5">
        <f t="shared" si="116"/>
        <v>2.3529411764705882E-2</v>
      </c>
      <c r="P1913">
        <f t="shared" si="117"/>
        <v>10</v>
      </c>
      <c r="Q1913" s="6" t="s">
        <v>8319</v>
      </c>
      <c r="R1913" s="6" t="s">
        <v>8348</v>
      </c>
      <c r="S1913">
        <f t="shared" si="118"/>
        <v>2014</v>
      </c>
      <c r="T1913">
        <f t="shared" si="119"/>
        <v>7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9">
        <v>42159.018055555549</v>
      </c>
      <c r="J1914" s="9">
        <v>42129.018055555549</v>
      </c>
      <c r="K1914" t="b">
        <v>0</v>
      </c>
      <c r="L1914">
        <v>42</v>
      </c>
      <c r="M1914" t="b">
        <v>0</v>
      </c>
      <c r="N1914" s="6" t="s">
        <v>8294</v>
      </c>
      <c r="O1914" s="5">
        <f t="shared" si="116"/>
        <v>59.3</v>
      </c>
      <c r="P1914">
        <f t="shared" si="117"/>
        <v>70.595238095238102</v>
      </c>
      <c r="Q1914" s="6" t="s">
        <v>8319</v>
      </c>
      <c r="R1914" s="6" t="s">
        <v>8348</v>
      </c>
      <c r="S1914">
        <f t="shared" si="118"/>
        <v>2015</v>
      </c>
      <c r="T1914">
        <f t="shared" si="119"/>
        <v>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9">
        <v>41920.302986111106</v>
      </c>
      <c r="J1915" s="9">
        <v>41890.302986111106</v>
      </c>
      <c r="K1915" t="b">
        <v>0</v>
      </c>
      <c r="L1915">
        <v>26</v>
      </c>
      <c r="M1915" t="b">
        <v>0</v>
      </c>
      <c r="N1915" s="6" t="s">
        <v>8294</v>
      </c>
      <c r="O1915" s="5">
        <f t="shared" si="116"/>
        <v>1.3270833333333334</v>
      </c>
      <c r="P1915">
        <f t="shared" si="117"/>
        <v>24.5</v>
      </c>
      <c r="Q1915" s="6" t="s">
        <v>8319</v>
      </c>
      <c r="R1915" s="6" t="s">
        <v>8348</v>
      </c>
      <c r="S1915">
        <f t="shared" si="118"/>
        <v>2014</v>
      </c>
      <c r="T1915">
        <f t="shared" si="119"/>
        <v>9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9">
        <v>41943.957638888889</v>
      </c>
      <c r="J1916" s="9">
        <v>41928.966122685182</v>
      </c>
      <c r="K1916" t="b">
        <v>0</v>
      </c>
      <c r="L1916">
        <v>2</v>
      </c>
      <c r="M1916" t="b">
        <v>0</v>
      </c>
      <c r="N1916" s="6" t="s">
        <v>8294</v>
      </c>
      <c r="O1916" s="5">
        <f t="shared" si="116"/>
        <v>9.0090090090090094</v>
      </c>
      <c r="P1916">
        <f t="shared" si="117"/>
        <v>30</v>
      </c>
      <c r="Q1916" s="6" t="s">
        <v>8319</v>
      </c>
      <c r="R1916" s="6" t="s">
        <v>8348</v>
      </c>
      <c r="S1916">
        <f t="shared" si="118"/>
        <v>2014</v>
      </c>
      <c r="T1916">
        <f t="shared" si="119"/>
        <v>10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9">
        <v>41883.840532407405</v>
      </c>
      <c r="J1917" s="9">
        <v>41863.840532407405</v>
      </c>
      <c r="K1917" t="b">
        <v>0</v>
      </c>
      <c r="L1917">
        <v>4</v>
      </c>
      <c r="M1917" t="b">
        <v>0</v>
      </c>
      <c r="N1917" s="6" t="s">
        <v>8294</v>
      </c>
      <c r="O1917" s="5">
        <f t="shared" si="116"/>
        <v>1.6</v>
      </c>
      <c r="P1917">
        <f t="shared" si="117"/>
        <v>2</v>
      </c>
      <c r="Q1917" s="6" t="s">
        <v>8319</v>
      </c>
      <c r="R1917" s="6" t="s">
        <v>8348</v>
      </c>
      <c r="S1917">
        <f t="shared" si="118"/>
        <v>2014</v>
      </c>
      <c r="T1917">
        <f t="shared" si="119"/>
        <v>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9">
        <v>42681.550636574073</v>
      </c>
      <c r="J1918" s="9">
        <v>42656.508969907409</v>
      </c>
      <c r="K1918" t="b">
        <v>0</v>
      </c>
      <c r="L1918">
        <v>6</v>
      </c>
      <c r="M1918" t="b">
        <v>0</v>
      </c>
      <c r="N1918" s="6" t="s">
        <v>8294</v>
      </c>
      <c r="O1918" s="5">
        <f t="shared" si="116"/>
        <v>0.51</v>
      </c>
      <c r="P1918">
        <f t="shared" si="117"/>
        <v>17</v>
      </c>
      <c r="Q1918" s="6" t="s">
        <v>8319</v>
      </c>
      <c r="R1918" s="6" t="s">
        <v>8348</v>
      </c>
      <c r="S1918">
        <f t="shared" si="118"/>
        <v>2016</v>
      </c>
      <c r="T1918">
        <f t="shared" si="119"/>
        <v>10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9">
        <v>42776.06172453703</v>
      </c>
      <c r="J1919" s="9">
        <v>42746.06172453703</v>
      </c>
      <c r="K1919" t="b">
        <v>0</v>
      </c>
      <c r="L1919">
        <v>70</v>
      </c>
      <c r="M1919" t="b">
        <v>0</v>
      </c>
      <c r="N1919" s="6" t="s">
        <v>8294</v>
      </c>
      <c r="O1919" s="5">
        <f t="shared" si="116"/>
        <v>52.570512820512818</v>
      </c>
      <c r="P1919">
        <f t="shared" si="117"/>
        <v>2928.9285714285716</v>
      </c>
      <c r="Q1919" s="6" t="s">
        <v>8319</v>
      </c>
      <c r="R1919" s="6" t="s">
        <v>8348</v>
      </c>
      <c r="S1919">
        <f t="shared" si="118"/>
        <v>2017</v>
      </c>
      <c r="T1919">
        <f t="shared" si="119"/>
        <v>1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9">
        <v>41863.581608796296</v>
      </c>
      <c r="J1920" s="9">
        <v>41828.581608796296</v>
      </c>
      <c r="K1920" t="b">
        <v>0</v>
      </c>
      <c r="L1920">
        <v>9</v>
      </c>
      <c r="M1920" t="b">
        <v>0</v>
      </c>
      <c r="N1920" s="6" t="s">
        <v>8294</v>
      </c>
      <c r="O1920" s="5">
        <f t="shared" si="116"/>
        <v>1.04</v>
      </c>
      <c r="P1920">
        <f t="shared" si="117"/>
        <v>28.888888888888889</v>
      </c>
      <c r="Q1920" s="6" t="s">
        <v>8319</v>
      </c>
      <c r="R1920" s="6" t="s">
        <v>8348</v>
      </c>
      <c r="S1920">
        <f t="shared" si="118"/>
        <v>2014</v>
      </c>
      <c r="T1920">
        <f t="shared" si="119"/>
        <v>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9">
        <v>42143.667233796288</v>
      </c>
      <c r="J1921" s="9">
        <v>42113.667233796288</v>
      </c>
      <c r="K1921" t="b">
        <v>0</v>
      </c>
      <c r="L1921">
        <v>8</v>
      </c>
      <c r="M1921" t="b">
        <v>0</v>
      </c>
      <c r="N1921" s="6" t="s">
        <v>8294</v>
      </c>
      <c r="O1921" s="5">
        <f t="shared" si="116"/>
        <v>47.4</v>
      </c>
      <c r="P1921">
        <f t="shared" si="117"/>
        <v>29.625</v>
      </c>
      <c r="Q1921" s="6" t="s">
        <v>8319</v>
      </c>
      <c r="R1921" s="6" t="s">
        <v>8348</v>
      </c>
      <c r="S1921">
        <f t="shared" si="118"/>
        <v>2015</v>
      </c>
      <c r="T1921">
        <f t="shared" si="119"/>
        <v>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9">
        <v>42298.749999999993</v>
      </c>
      <c r="J1922" s="9">
        <v>42270.66737268518</v>
      </c>
      <c r="K1922" t="b">
        <v>0</v>
      </c>
      <c r="L1922">
        <v>105</v>
      </c>
      <c r="M1922" t="b">
        <v>0</v>
      </c>
      <c r="N1922" s="6" t="s">
        <v>8294</v>
      </c>
      <c r="O1922" s="5">
        <f t="shared" ref="O1922:O1985" si="120">E1922/D1922*100</f>
        <v>43.03</v>
      </c>
      <c r="P1922">
        <f t="shared" ref="P1922:P1985" si="121">E1922/L1922</f>
        <v>40.980952380952381</v>
      </c>
      <c r="Q1922" s="6" t="s">
        <v>8319</v>
      </c>
      <c r="R1922" s="6" t="s">
        <v>8348</v>
      </c>
      <c r="S1922">
        <f t="shared" si="118"/>
        <v>2015</v>
      </c>
      <c r="T1922">
        <f t="shared" si="119"/>
        <v>9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9">
        <v>41104.013229166667</v>
      </c>
      <c r="J1923" s="9">
        <v>41074.013229166667</v>
      </c>
      <c r="K1923" t="b">
        <v>0</v>
      </c>
      <c r="L1923">
        <v>38</v>
      </c>
      <c r="M1923" t="b">
        <v>1</v>
      </c>
      <c r="N1923" s="6" t="s">
        <v>8279</v>
      </c>
      <c r="O1923" s="5">
        <f t="shared" si="120"/>
        <v>136.80000000000001</v>
      </c>
      <c r="P1923">
        <f t="shared" si="121"/>
        <v>54</v>
      </c>
      <c r="Q1923" s="6" t="s">
        <v>8325</v>
      </c>
      <c r="R1923" s="6" t="s">
        <v>8329</v>
      </c>
      <c r="S1923">
        <f t="shared" ref="S1923:S1986" si="122">YEAR(J1923)</f>
        <v>2012</v>
      </c>
      <c r="T1923">
        <f t="shared" ref="T1923:T1986" si="123">MONTH(J1923)</f>
        <v>6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9">
        <v>41620.047534722216</v>
      </c>
      <c r="J1924" s="9">
        <v>41590.047534722216</v>
      </c>
      <c r="K1924" t="b">
        <v>0</v>
      </c>
      <c r="L1924">
        <v>64</v>
      </c>
      <c r="M1924" t="b">
        <v>1</v>
      </c>
      <c r="N1924" s="6" t="s">
        <v>8279</v>
      </c>
      <c r="O1924" s="5">
        <f t="shared" si="120"/>
        <v>115.55</v>
      </c>
      <c r="P1924">
        <f t="shared" si="121"/>
        <v>36.109375</v>
      </c>
      <c r="Q1924" s="6" t="s">
        <v>8325</v>
      </c>
      <c r="R1924" s="6" t="s">
        <v>8329</v>
      </c>
      <c r="S1924">
        <f t="shared" si="122"/>
        <v>2013</v>
      </c>
      <c r="T1924">
        <f t="shared" si="123"/>
        <v>11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9">
        <v>40812.999305555553</v>
      </c>
      <c r="J1925" s="9">
        <v>40772.640416666662</v>
      </c>
      <c r="K1925" t="b">
        <v>0</v>
      </c>
      <c r="L1925">
        <v>13</v>
      </c>
      <c r="M1925" t="b">
        <v>1</v>
      </c>
      <c r="N1925" s="6" t="s">
        <v>8279</v>
      </c>
      <c r="O1925" s="5">
        <f t="shared" si="120"/>
        <v>240.79999999999998</v>
      </c>
      <c r="P1925">
        <f t="shared" si="121"/>
        <v>23.153846153846153</v>
      </c>
      <c r="Q1925" s="6" t="s">
        <v>8325</v>
      </c>
      <c r="R1925" s="6" t="s">
        <v>8329</v>
      </c>
      <c r="S1925">
        <f t="shared" si="122"/>
        <v>2011</v>
      </c>
      <c r="T1925">
        <f t="shared" si="123"/>
        <v>8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9">
        <v>41654.606249999997</v>
      </c>
      <c r="J1926" s="9">
        <v>41626.552719907406</v>
      </c>
      <c r="K1926" t="b">
        <v>0</v>
      </c>
      <c r="L1926">
        <v>33</v>
      </c>
      <c r="M1926" t="b">
        <v>1</v>
      </c>
      <c r="N1926" s="6" t="s">
        <v>8279</v>
      </c>
      <c r="O1926" s="5">
        <f t="shared" si="120"/>
        <v>114.39999999999999</v>
      </c>
      <c r="P1926">
        <f t="shared" si="121"/>
        <v>104</v>
      </c>
      <c r="Q1926" s="6" t="s">
        <v>8325</v>
      </c>
      <c r="R1926" s="6" t="s">
        <v>8329</v>
      </c>
      <c r="S1926">
        <f t="shared" si="122"/>
        <v>2013</v>
      </c>
      <c r="T1926">
        <f t="shared" si="123"/>
        <v>12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9">
        <v>41557.791666666664</v>
      </c>
      <c r="J1927" s="9">
        <v>41535.693148148144</v>
      </c>
      <c r="K1927" t="b">
        <v>0</v>
      </c>
      <c r="L1927">
        <v>52</v>
      </c>
      <c r="M1927" t="b">
        <v>1</v>
      </c>
      <c r="N1927" s="6" t="s">
        <v>8279</v>
      </c>
      <c r="O1927" s="5">
        <f t="shared" si="120"/>
        <v>110.33333333333333</v>
      </c>
      <c r="P1927">
        <f t="shared" si="121"/>
        <v>31.826923076923077</v>
      </c>
      <c r="Q1927" s="6" t="s">
        <v>8325</v>
      </c>
      <c r="R1927" s="6" t="s">
        <v>8329</v>
      </c>
      <c r="S1927">
        <f t="shared" si="122"/>
        <v>2013</v>
      </c>
      <c r="T1927">
        <f t="shared" si="123"/>
        <v>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9">
        <v>40483.80972222222</v>
      </c>
      <c r="J1928" s="9">
        <v>40456.746018518512</v>
      </c>
      <c r="K1928" t="b">
        <v>0</v>
      </c>
      <c r="L1928">
        <v>107</v>
      </c>
      <c r="M1928" t="b">
        <v>1</v>
      </c>
      <c r="N1928" s="6" t="s">
        <v>8279</v>
      </c>
      <c r="O1928" s="5">
        <f t="shared" si="120"/>
        <v>195.37933333333334</v>
      </c>
      <c r="P1928">
        <f t="shared" si="121"/>
        <v>27.3896261682243</v>
      </c>
      <c r="Q1928" s="6" t="s">
        <v>8325</v>
      </c>
      <c r="R1928" s="6" t="s">
        <v>8329</v>
      </c>
      <c r="S1928">
        <f t="shared" si="122"/>
        <v>2010</v>
      </c>
      <c r="T1928">
        <f t="shared" si="123"/>
        <v>10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9">
        <v>40975.999305555553</v>
      </c>
      <c r="J1929" s="9">
        <v>40960.653229166666</v>
      </c>
      <c r="K1929" t="b">
        <v>0</v>
      </c>
      <c r="L1929">
        <v>11</v>
      </c>
      <c r="M1929" t="b">
        <v>1</v>
      </c>
      <c r="N1929" s="6" t="s">
        <v>8279</v>
      </c>
      <c r="O1929" s="5">
        <f t="shared" si="120"/>
        <v>103.33333333333334</v>
      </c>
      <c r="P1929">
        <f t="shared" si="121"/>
        <v>56.363636363636367</v>
      </c>
      <c r="Q1929" s="6" t="s">
        <v>8325</v>
      </c>
      <c r="R1929" s="6" t="s">
        <v>8329</v>
      </c>
      <c r="S1929">
        <f t="shared" si="122"/>
        <v>2012</v>
      </c>
      <c r="T1929">
        <f t="shared" si="123"/>
        <v>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9">
        <v>41401.439745370371</v>
      </c>
      <c r="J1930" s="9">
        <v>41371.439745370371</v>
      </c>
      <c r="K1930" t="b">
        <v>0</v>
      </c>
      <c r="L1930">
        <v>34</v>
      </c>
      <c r="M1930" t="b">
        <v>1</v>
      </c>
      <c r="N1930" s="6" t="s">
        <v>8279</v>
      </c>
      <c r="O1930" s="5">
        <f t="shared" si="120"/>
        <v>103.1372549019608</v>
      </c>
      <c r="P1930">
        <f t="shared" si="121"/>
        <v>77.352941176470594</v>
      </c>
      <c r="Q1930" s="6" t="s">
        <v>8325</v>
      </c>
      <c r="R1930" s="6" t="s">
        <v>8329</v>
      </c>
      <c r="S1930">
        <f t="shared" si="122"/>
        <v>2013</v>
      </c>
      <c r="T1930">
        <f t="shared" si="123"/>
        <v>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9">
        <v>40728.813263888886</v>
      </c>
      <c r="J1931" s="9">
        <v>40686.813263888886</v>
      </c>
      <c r="K1931" t="b">
        <v>0</v>
      </c>
      <c r="L1931">
        <v>75</v>
      </c>
      <c r="M1931" t="b">
        <v>1</v>
      </c>
      <c r="N1931" s="6" t="s">
        <v>8279</v>
      </c>
      <c r="O1931" s="5">
        <f t="shared" si="120"/>
        <v>100.3125</v>
      </c>
      <c r="P1931">
        <f t="shared" si="121"/>
        <v>42.8</v>
      </c>
      <c r="Q1931" s="6" t="s">
        <v>8325</v>
      </c>
      <c r="R1931" s="6" t="s">
        <v>8329</v>
      </c>
      <c r="S1931">
        <f t="shared" si="122"/>
        <v>2011</v>
      </c>
      <c r="T1931">
        <f t="shared" si="123"/>
        <v>5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9">
        <v>41462.350486111107</v>
      </c>
      <c r="J1932" s="9">
        <v>41402.350486111107</v>
      </c>
      <c r="K1932" t="b">
        <v>0</v>
      </c>
      <c r="L1932">
        <v>26</v>
      </c>
      <c r="M1932" t="b">
        <v>1</v>
      </c>
      <c r="N1932" s="6" t="s">
        <v>8279</v>
      </c>
      <c r="O1932" s="5">
        <f t="shared" si="120"/>
        <v>127</v>
      </c>
      <c r="P1932">
        <f t="shared" si="121"/>
        <v>48.846153846153847</v>
      </c>
      <c r="Q1932" s="6" t="s">
        <v>8325</v>
      </c>
      <c r="R1932" s="6" t="s">
        <v>8329</v>
      </c>
      <c r="S1932">
        <f t="shared" si="122"/>
        <v>2013</v>
      </c>
      <c r="T1932">
        <f t="shared" si="123"/>
        <v>5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9">
        <v>41050.9375</v>
      </c>
      <c r="J1933" s="9">
        <v>41037.684131944443</v>
      </c>
      <c r="K1933" t="b">
        <v>0</v>
      </c>
      <c r="L1933">
        <v>50</v>
      </c>
      <c r="M1933" t="b">
        <v>1</v>
      </c>
      <c r="N1933" s="6" t="s">
        <v>8279</v>
      </c>
      <c r="O1933" s="5">
        <f t="shared" si="120"/>
        <v>120.601</v>
      </c>
      <c r="P1933">
        <f t="shared" si="121"/>
        <v>48.240400000000001</v>
      </c>
      <c r="Q1933" s="6" t="s">
        <v>8325</v>
      </c>
      <c r="R1933" s="6" t="s">
        <v>8329</v>
      </c>
      <c r="S1933">
        <f t="shared" si="122"/>
        <v>2012</v>
      </c>
      <c r="T1933">
        <f t="shared" si="123"/>
        <v>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9">
        <v>40932.601539351846</v>
      </c>
      <c r="J1934" s="9">
        <v>40911.601539351846</v>
      </c>
      <c r="K1934" t="b">
        <v>0</v>
      </c>
      <c r="L1934">
        <v>80</v>
      </c>
      <c r="M1934" t="b">
        <v>1</v>
      </c>
      <c r="N1934" s="6" t="s">
        <v>8279</v>
      </c>
      <c r="O1934" s="5">
        <f t="shared" si="120"/>
        <v>106.99047619047619</v>
      </c>
      <c r="P1934">
        <f t="shared" si="121"/>
        <v>70.212500000000006</v>
      </c>
      <c r="Q1934" s="6" t="s">
        <v>8325</v>
      </c>
      <c r="R1934" s="6" t="s">
        <v>8329</v>
      </c>
      <c r="S1934">
        <f t="shared" si="122"/>
        <v>2012</v>
      </c>
      <c r="T1934">
        <f t="shared" si="123"/>
        <v>1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9">
        <v>41908.922534722216</v>
      </c>
      <c r="J1935" s="9">
        <v>41878.922534722216</v>
      </c>
      <c r="K1935" t="b">
        <v>0</v>
      </c>
      <c r="L1935">
        <v>110</v>
      </c>
      <c r="M1935" t="b">
        <v>1</v>
      </c>
      <c r="N1935" s="6" t="s">
        <v>8279</v>
      </c>
      <c r="O1935" s="5">
        <f t="shared" si="120"/>
        <v>172.43333333333334</v>
      </c>
      <c r="P1935">
        <f t="shared" si="121"/>
        <v>94.054545454545448</v>
      </c>
      <c r="Q1935" s="6" t="s">
        <v>8325</v>
      </c>
      <c r="R1935" s="6" t="s">
        <v>8329</v>
      </c>
      <c r="S1935">
        <f t="shared" si="122"/>
        <v>2014</v>
      </c>
      <c r="T1935">
        <f t="shared" si="123"/>
        <v>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9">
        <v>40902</v>
      </c>
      <c r="J1936" s="9">
        <v>40865.658807870372</v>
      </c>
      <c r="K1936" t="b">
        <v>0</v>
      </c>
      <c r="L1936">
        <v>77</v>
      </c>
      <c r="M1936" t="b">
        <v>1</v>
      </c>
      <c r="N1936" s="6" t="s">
        <v>8279</v>
      </c>
      <c r="O1936" s="5">
        <f t="shared" si="120"/>
        <v>123.61999999999999</v>
      </c>
      <c r="P1936">
        <f t="shared" si="121"/>
        <v>80.272727272727266</v>
      </c>
      <c r="Q1936" s="6" t="s">
        <v>8325</v>
      </c>
      <c r="R1936" s="6" t="s">
        <v>8329</v>
      </c>
      <c r="S1936">
        <f t="shared" si="122"/>
        <v>2011</v>
      </c>
      <c r="T1936">
        <f t="shared" si="123"/>
        <v>11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9">
        <v>41810.999305555553</v>
      </c>
      <c r="J1937" s="9">
        <v>41773.72420138889</v>
      </c>
      <c r="K1937" t="b">
        <v>0</v>
      </c>
      <c r="L1937">
        <v>50</v>
      </c>
      <c r="M1937" t="b">
        <v>1</v>
      </c>
      <c r="N1937" s="6" t="s">
        <v>8279</v>
      </c>
      <c r="O1937" s="5">
        <f t="shared" si="120"/>
        <v>108.4</v>
      </c>
      <c r="P1937">
        <f t="shared" si="121"/>
        <v>54.2</v>
      </c>
      <c r="Q1937" s="6" t="s">
        <v>8325</v>
      </c>
      <c r="R1937" s="6" t="s">
        <v>8329</v>
      </c>
      <c r="S1937">
        <f t="shared" si="122"/>
        <v>2014</v>
      </c>
      <c r="T1937">
        <f t="shared" si="123"/>
        <v>5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9">
        <v>40883.040972222218</v>
      </c>
      <c r="J1938" s="9">
        <v>40852.68136574074</v>
      </c>
      <c r="K1938" t="b">
        <v>0</v>
      </c>
      <c r="L1938">
        <v>145</v>
      </c>
      <c r="M1938" t="b">
        <v>1</v>
      </c>
      <c r="N1938" s="6" t="s">
        <v>8279</v>
      </c>
      <c r="O1938" s="5">
        <f t="shared" si="120"/>
        <v>116.52013333333333</v>
      </c>
      <c r="P1938">
        <f t="shared" si="121"/>
        <v>60.26903448275862</v>
      </c>
      <c r="Q1938" s="6" t="s">
        <v>8325</v>
      </c>
      <c r="R1938" s="6" t="s">
        <v>8329</v>
      </c>
      <c r="S1938">
        <f t="shared" si="122"/>
        <v>2011</v>
      </c>
      <c r="T1938">
        <f t="shared" si="123"/>
        <v>11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9">
        <v>41074.957638888889</v>
      </c>
      <c r="J1939" s="9">
        <v>41058.91065972222</v>
      </c>
      <c r="K1939" t="b">
        <v>0</v>
      </c>
      <c r="L1939">
        <v>29</v>
      </c>
      <c r="M1939" t="b">
        <v>1</v>
      </c>
      <c r="N1939" s="6" t="s">
        <v>8279</v>
      </c>
      <c r="O1939" s="5">
        <f t="shared" si="120"/>
        <v>187.245</v>
      </c>
      <c r="P1939">
        <f t="shared" si="121"/>
        <v>38.740344827586206</v>
      </c>
      <c r="Q1939" s="6" t="s">
        <v>8325</v>
      </c>
      <c r="R1939" s="6" t="s">
        <v>8329</v>
      </c>
      <c r="S1939">
        <f t="shared" si="122"/>
        <v>2012</v>
      </c>
      <c r="T1939">
        <f t="shared" si="123"/>
        <v>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9">
        <v>41457</v>
      </c>
      <c r="J1940" s="9">
        <v>41426.05128472222</v>
      </c>
      <c r="K1940" t="b">
        <v>0</v>
      </c>
      <c r="L1940">
        <v>114</v>
      </c>
      <c r="M1940" t="b">
        <v>1</v>
      </c>
      <c r="N1940" s="6" t="s">
        <v>8279</v>
      </c>
      <c r="O1940" s="5">
        <f t="shared" si="120"/>
        <v>115.93333333333334</v>
      </c>
      <c r="P1940">
        <f t="shared" si="121"/>
        <v>152.54385964912279</v>
      </c>
      <c r="Q1940" s="6" t="s">
        <v>8325</v>
      </c>
      <c r="R1940" s="6" t="s">
        <v>8329</v>
      </c>
      <c r="S1940">
        <f t="shared" si="122"/>
        <v>2013</v>
      </c>
      <c r="T1940">
        <f t="shared" si="123"/>
        <v>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9">
        <v>41343.735046296293</v>
      </c>
      <c r="J1941" s="9">
        <v>41313.776712962957</v>
      </c>
      <c r="K1941" t="b">
        <v>0</v>
      </c>
      <c r="L1941">
        <v>96</v>
      </c>
      <c r="M1941" t="b">
        <v>1</v>
      </c>
      <c r="N1941" s="6" t="s">
        <v>8279</v>
      </c>
      <c r="O1941" s="5">
        <f t="shared" si="120"/>
        <v>110.7</v>
      </c>
      <c r="P1941">
        <f t="shared" si="121"/>
        <v>115.3125</v>
      </c>
      <c r="Q1941" s="6" t="s">
        <v>8325</v>
      </c>
      <c r="R1941" s="6" t="s">
        <v>8329</v>
      </c>
      <c r="S1941">
        <f t="shared" si="122"/>
        <v>2013</v>
      </c>
      <c r="T1941">
        <f t="shared" si="123"/>
        <v>2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9">
        <v>40708.957638888889</v>
      </c>
      <c r="J1942" s="9">
        <v>40670.298993055556</v>
      </c>
      <c r="K1942" t="b">
        <v>0</v>
      </c>
      <c r="L1942">
        <v>31</v>
      </c>
      <c r="M1942" t="b">
        <v>1</v>
      </c>
      <c r="N1942" s="6" t="s">
        <v>8279</v>
      </c>
      <c r="O1942" s="5">
        <f t="shared" si="120"/>
        <v>170.92307692307693</v>
      </c>
      <c r="P1942">
        <f t="shared" si="121"/>
        <v>35.838709677419352</v>
      </c>
      <c r="Q1942" s="6" t="s">
        <v>8325</v>
      </c>
      <c r="R1942" s="6" t="s">
        <v>8329</v>
      </c>
      <c r="S1942">
        <f t="shared" si="122"/>
        <v>2011</v>
      </c>
      <c r="T1942">
        <f t="shared" si="123"/>
        <v>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9">
        <v>41774.08253472222</v>
      </c>
      <c r="J1943" s="9">
        <v>41744.08253472222</v>
      </c>
      <c r="K1943" t="b">
        <v>1</v>
      </c>
      <c r="L1943">
        <v>4883</v>
      </c>
      <c r="M1943" t="b">
        <v>1</v>
      </c>
      <c r="N1943" s="6" t="s">
        <v>8295</v>
      </c>
      <c r="O1943" s="5">
        <f t="shared" si="120"/>
        <v>126.11835600000001</v>
      </c>
      <c r="P1943">
        <f t="shared" si="121"/>
        <v>64.570118779438872</v>
      </c>
      <c r="Q1943" s="6" t="s">
        <v>8319</v>
      </c>
      <c r="R1943" s="6" t="s">
        <v>8349</v>
      </c>
      <c r="S1943">
        <f t="shared" si="122"/>
        <v>2014</v>
      </c>
      <c r="T1943">
        <f t="shared" si="123"/>
        <v>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9">
        <v>40728.619675925926</v>
      </c>
      <c r="J1944" s="9">
        <v>40638.619675925926</v>
      </c>
      <c r="K1944" t="b">
        <v>1</v>
      </c>
      <c r="L1944">
        <v>95</v>
      </c>
      <c r="M1944" t="b">
        <v>1</v>
      </c>
      <c r="N1944" s="6" t="s">
        <v>8295</v>
      </c>
      <c r="O1944" s="5">
        <f t="shared" si="120"/>
        <v>138.44033333333334</v>
      </c>
      <c r="P1944">
        <f t="shared" si="121"/>
        <v>87.436000000000007</v>
      </c>
      <c r="Q1944" s="6" t="s">
        <v>8319</v>
      </c>
      <c r="R1944" s="6" t="s">
        <v>8349</v>
      </c>
      <c r="S1944">
        <f t="shared" si="122"/>
        <v>2011</v>
      </c>
      <c r="T1944">
        <f t="shared" si="123"/>
        <v>4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9">
        <v>42593.061527777776</v>
      </c>
      <c r="J1945" s="9">
        <v>42548.061527777776</v>
      </c>
      <c r="K1945" t="b">
        <v>1</v>
      </c>
      <c r="L1945">
        <v>2478</v>
      </c>
      <c r="M1945" t="b">
        <v>1</v>
      </c>
      <c r="N1945" s="6" t="s">
        <v>8295</v>
      </c>
      <c r="O1945" s="5">
        <f t="shared" si="120"/>
        <v>1705.2499999999998</v>
      </c>
      <c r="P1945">
        <f t="shared" si="121"/>
        <v>68.815577078288939</v>
      </c>
      <c r="Q1945" s="6" t="s">
        <v>8319</v>
      </c>
      <c r="R1945" s="6" t="s">
        <v>8349</v>
      </c>
      <c r="S1945">
        <f t="shared" si="122"/>
        <v>2016</v>
      </c>
      <c r="T1945">
        <f t="shared" si="123"/>
        <v>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9">
        <v>41760.376041666663</v>
      </c>
      <c r="J1946" s="9">
        <v>41730.376041666663</v>
      </c>
      <c r="K1946" t="b">
        <v>1</v>
      </c>
      <c r="L1946">
        <v>1789</v>
      </c>
      <c r="M1946" t="b">
        <v>1</v>
      </c>
      <c r="N1946" s="6" t="s">
        <v>8295</v>
      </c>
      <c r="O1946" s="5">
        <f t="shared" si="120"/>
        <v>788.05550000000005</v>
      </c>
      <c r="P1946">
        <f t="shared" si="121"/>
        <v>176.200223588597</v>
      </c>
      <c r="Q1946" s="6" t="s">
        <v>8319</v>
      </c>
      <c r="R1946" s="6" t="s">
        <v>8349</v>
      </c>
      <c r="S1946">
        <f t="shared" si="122"/>
        <v>2014</v>
      </c>
      <c r="T1946">
        <f t="shared" si="123"/>
        <v>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9">
        <v>42197.043495370373</v>
      </c>
      <c r="J1947" s="9">
        <v>42157.043495370373</v>
      </c>
      <c r="K1947" t="b">
        <v>1</v>
      </c>
      <c r="L1947">
        <v>680</v>
      </c>
      <c r="M1947" t="b">
        <v>1</v>
      </c>
      <c r="N1947" s="6" t="s">
        <v>8295</v>
      </c>
      <c r="O1947" s="5">
        <f t="shared" si="120"/>
        <v>348.01799999999997</v>
      </c>
      <c r="P1947">
        <f t="shared" si="121"/>
        <v>511.79117647058825</v>
      </c>
      <c r="Q1947" s="6" t="s">
        <v>8319</v>
      </c>
      <c r="R1947" s="6" t="s">
        <v>8349</v>
      </c>
      <c r="S1947">
        <f t="shared" si="122"/>
        <v>2015</v>
      </c>
      <c r="T1947">
        <f t="shared" si="123"/>
        <v>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9">
        <v>41748.900011574071</v>
      </c>
      <c r="J1948" s="9">
        <v>41688.941678240735</v>
      </c>
      <c r="K1948" t="b">
        <v>1</v>
      </c>
      <c r="L1948">
        <v>70</v>
      </c>
      <c r="M1948" t="b">
        <v>1</v>
      </c>
      <c r="N1948" s="6" t="s">
        <v>8295</v>
      </c>
      <c r="O1948" s="5">
        <f t="shared" si="120"/>
        <v>149.74666666666667</v>
      </c>
      <c r="P1948">
        <f t="shared" si="121"/>
        <v>160.44285714285715</v>
      </c>
      <c r="Q1948" s="6" t="s">
        <v>8319</v>
      </c>
      <c r="R1948" s="6" t="s">
        <v>8349</v>
      </c>
      <c r="S1948">
        <f t="shared" si="122"/>
        <v>2014</v>
      </c>
      <c r="T1948">
        <f t="shared" si="123"/>
        <v>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9">
        <v>40140.040972222218</v>
      </c>
      <c r="J1949" s="9">
        <v>40102.709722222222</v>
      </c>
      <c r="K1949" t="b">
        <v>1</v>
      </c>
      <c r="L1949">
        <v>23</v>
      </c>
      <c r="M1949" t="b">
        <v>1</v>
      </c>
      <c r="N1949" s="6" t="s">
        <v>8295</v>
      </c>
      <c r="O1949" s="5">
        <f t="shared" si="120"/>
        <v>100.63375000000001</v>
      </c>
      <c r="P1949">
        <f t="shared" si="121"/>
        <v>35.003043478260871</v>
      </c>
      <c r="Q1949" s="6" t="s">
        <v>8319</v>
      </c>
      <c r="R1949" s="6" t="s">
        <v>8349</v>
      </c>
      <c r="S1949">
        <f t="shared" si="122"/>
        <v>2009</v>
      </c>
      <c r="T1949">
        <f t="shared" si="123"/>
        <v>10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9">
        <v>42527.501388888886</v>
      </c>
      <c r="J1950" s="9">
        <v>42473.395937499998</v>
      </c>
      <c r="K1950" t="b">
        <v>1</v>
      </c>
      <c r="L1950">
        <v>4245</v>
      </c>
      <c r="M1950" t="b">
        <v>1</v>
      </c>
      <c r="N1950" s="6" t="s">
        <v>8295</v>
      </c>
      <c r="O1950" s="5">
        <f t="shared" si="120"/>
        <v>800.21100000000001</v>
      </c>
      <c r="P1950">
        <f t="shared" si="121"/>
        <v>188.50671378091872</v>
      </c>
      <c r="Q1950" s="6" t="s">
        <v>8319</v>
      </c>
      <c r="R1950" s="6" t="s">
        <v>8349</v>
      </c>
      <c r="S1950">
        <f t="shared" si="122"/>
        <v>2016</v>
      </c>
      <c r="T1950">
        <f t="shared" si="123"/>
        <v>4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9">
        <v>41830.214710648142</v>
      </c>
      <c r="J1951" s="9">
        <v>41800.214710648142</v>
      </c>
      <c r="K1951" t="b">
        <v>1</v>
      </c>
      <c r="L1951">
        <v>943</v>
      </c>
      <c r="M1951" t="b">
        <v>1</v>
      </c>
      <c r="N1951" s="6" t="s">
        <v>8295</v>
      </c>
      <c r="O1951" s="5">
        <f t="shared" si="120"/>
        <v>106.00260000000002</v>
      </c>
      <c r="P1951">
        <f t="shared" si="121"/>
        <v>56.204984093319197</v>
      </c>
      <c r="Q1951" s="6" t="s">
        <v>8319</v>
      </c>
      <c r="R1951" s="6" t="s">
        <v>8349</v>
      </c>
      <c r="S1951">
        <f t="shared" si="122"/>
        <v>2014</v>
      </c>
      <c r="T1951">
        <f t="shared" si="123"/>
        <v>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9">
        <v>40654.973067129627</v>
      </c>
      <c r="J1952" s="9">
        <v>40623.973067129627</v>
      </c>
      <c r="K1952" t="b">
        <v>1</v>
      </c>
      <c r="L1952">
        <v>1876</v>
      </c>
      <c r="M1952" t="b">
        <v>1</v>
      </c>
      <c r="N1952" s="6" t="s">
        <v>8295</v>
      </c>
      <c r="O1952" s="5">
        <f t="shared" si="120"/>
        <v>200.51866666666669</v>
      </c>
      <c r="P1952">
        <f t="shared" si="121"/>
        <v>51.3054157782516</v>
      </c>
      <c r="Q1952" s="6" t="s">
        <v>8319</v>
      </c>
      <c r="R1952" s="6" t="s">
        <v>8349</v>
      </c>
      <c r="S1952">
        <f t="shared" si="122"/>
        <v>2011</v>
      </c>
      <c r="T1952">
        <f t="shared" si="123"/>
        <v>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9">
        <v>42681.253900462958</v>
      </c>
      <c r="J1953" s="9">
        <v>42651.212233796294</v>
      </c>
      <c r="K1953" t="b">
        <v>1</v>
      </c>
      <c r="L1953">
        <v>834</v>
      </c>
      <c r="M1953" t="b">
        <v>1</v>
      </c>
      <c r="N1953" s="6" t="s">
        <v>8295</v>
      </c>
      <c r="O1953" s="5">
        <f t="shared" si="120"/>
        <v>212.44399999999999</v>
      </c>
      <c r="P1953">
        <f t="shared" si="121"/>
        <v>127.36450839328538</v>
      </c>
      <c r="Q1953" s="6" t="s">
        <v>8319</v>
      </c>
      <c r="R1953" s="6" t="s">
        <v>8349</v>
      </c>
      <c r="S1953">
        <f t="shared" si="122"/>
        <v>2016</v>
      </c>
      <c r="T1953">
        <f t="shared" si="123"/>
        <v>10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9">
        <v>41563.398321759254</v>
      </c>
      <c r="J1954" s="9">
        <v>41526.398321759254</v>
      </c>
      <c r="K1954" t="b">
        <v>1</v>
      </c>
      <c r="L1954">
        <v>682</v>
      </c>
      <c r="M1954" t="b">
        <v>1</v>
      </c>
      <c r="N1954" s="6" t="s">
        <v>8295</v>
      </c>
      <c r="O1954" s="5">
        <f t="shared" si="120"/>
        <v>198.47237142857145</v>
      </c>
      <c r="P1954">
        <f t="shared" si="121"/>
        <v>101.85532258064516</v>
      </c>
      <c r="Q1954" s="6" t="s">
        <v>8319</v>
      </c>
      <c r="R1954" s="6" t="s">
        <v>8349</v>
      </c>
      <c r="S1954">
        <f t="shared" si="122"/>
        <v>2013</v>
      </c>
      <c r="T1954">
        <f t="shared" si="123"/>
        <v>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9">
        <v>40969.916666666664</v>
      </c>
      <c r="J1955" s="9">
        <v>40940.991493055553</v>
      </c>
      <c r="K1955" t="b">
        <v>1</v>
      </c>
      <c r="L1955">
        <v>147</v>
      </c>
      <c r="M1955" t="b">
        <v>1</v>
      </c>
      <c r="N1955" s="6" t="s">
        <v>8295</v>
      </c>
      <c r="O1955" s="5">
        <f t="shared" si="120"/>
        <v>225.94666666666666</v>
      </c>
      <c r="P1955">
        <f t="shared" si="121"/>
        <v>230.55782312925169</v>
      </c>
      <c r="Q1955" s="6" t="s">
        <v>8319</v>
      </c>
      <c r="R1955" s="6" t="s">
        <v>8349</v>
      </c>
      <c r="S1955">
        <f t="shared" si="122"/>
        <v>2012</v>
      </c>
      <c r="T1955">
        <f t="shared" si="123"/>
        <v>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9">
        <v>42440.999999999993</v>
      </c>
      <c r="J1956" s="9">
        <v>42394.372407407405</v>
      </c>
      <c r="K1956" t="b">
        <v>1</v>
      </c>
      <c r="L1956">
        <v>415</v>
      </c>
      <c r="M1956" t="b">
        <v>1</v>
      </c>
      <c r="N1956" s="6" t="s">
        <v>8295</v>
      </c>
      <c r="O1956" s="5">
        <f t="shared" si="120"/>
        <v>698.94800000000009</v>
      </c>
      <c r="P1956">
        <f t="shared" si="121"/>
        <v>842.10602409638557</v>
      </c>
      <c r="Q1956" s="6" t="s">
        <v>8319</v>
      </c>
      <c r="R1956" s="6" t="s">
        <v>8349</v>
      </c>
      <c r="S1956">
        <f t="shared" si="122"/>
        <v>2016</v>
      </c>
      <c r="T1956">
        <f t="shared" si="123"/>
        <v>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9">
        <v>41052.583333333328</v>
      </c>
      <c r="J1957" s="9">
        <v>41020.063437500001</v>
      </c>
      <c r="K1957" t="b">
        <v>1</v>
      </c>
      <c r="L1957">
        <v>290</v>
      </c>
      <c r="M1957" t="b">
        <v>1</v>
      </c>
      <c r="N1957" s="6" t="s">
        <v>8295</v>
      </c>
      <c r="O1957" s="5">
        <f t="shared" si="120"/>
        <v>398.59528571428569</v>
      </c>
      <c r="P1957">
        <f t="shared" si="121"/>
        <v>577.27593103448271</v>
      </c>
      <c r="Q1957" s="6" t="s">
        <v>8319</v>
      </c>
      <c r="R1957" s="6" t="s">
        <v>8349</v>
      </c>
      <c r="S1957">
        <f t="shared" si="122"/>
        <v>2012</v>
      </c>
      <c r="T1957">
        <f t="shared" si="123"/>
        <v>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9">
        <v>42112.673668981479</v>
      </c>
      <c r="J1958" s="9">
        <v>42067.71533564815</v>
      </c>
      <c r="K1958" t="b">
        <v>1</v>
      </c>
      <c r="L1958">
        <v>365</v>
      </c>
      <c r="M1958" t="b">
        <v>1</v>
      </c>
      <c r="N1958" s="6" t="s">
        <v>8295</v>
      </c>
      <c r="O1958" s="5">
        <f t="shared" si="120"/>
        <v>294.0333333333333</v>
      </c>
      <c r="P1958">
        <f t="shared" si="121"/>
        <v>483.34246575342468</v>
      </c>
      <c r="Q1958" s="6" t="s">
        <v>8319</v>
      </c>
      <c r="R1958" s="6" t="s">
        <v>8349</v>
      </c>
      <c r="S1958">
        <f t="shared" si="122"/>
        <v>2015</v>
      </c>
      <c r="T1958">
        <f t="shared" si="123"/>
        <v>3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9">
        <v>41208.890196759254</v>
      </c>
      <c r="J1959" s="9">
        <v>41178.890196759254</v>
      </c>
      <c r="K1959" t="b">
        <v>1</v>
      </c>
      <c r="L1959">
        <v>660</v>
      </c>
      <c r="M1959" t="b">
        <v>1</v>
      </c>
      <c r="N1959" s="6" t="s">
        <v>8295</v>
      </c>
      <c r="O1959" s="5">
        <f t="shared" si="120"/>
        <v>167.50470000000001</v>
      </c>
      <c r="P1959">
        <f t="shared" si="121"/>
        <v>76.138500000000008</v>
      </c>
      <c r="Q1959" s="6" t="s">
        <v>8319</v>
      </c>
      <c r="R1959" s="6" t="s">
        <v>8349</v>
      </c>
      <c r="S1959">
        <f t="shared" si="122"/>
        <v>2012</v>
      </c>
      <c r="T1959">
        <f t="shared" si="123"/>
        <v>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9">
        <v>41356.737974537034</v>
      </c>
      <c r="J1960" s="9">
        <v>41326.779641203699</v>
      </c>
      <c r="K1960" t="b">
        <v>1</v>
      </c>
      <c r="L1960">
        <v>1356</v>
      </c>
      <c r="M1960" t="b">
        <v>1</v>
      </c>
      <c r="N1960" s="6" t="s">
        <v>8295</v>
      </c>
      <c r="O1960" s="5">
        <f t="shared" si="120"/>
        <v>1435.5717142857143</v>
      </c>
      <c r="P1960">
        <f t="shared" si="121"/>
        <v>74.107684365781708</v>
      </c>
      <c r="Q1960" s="6" t="s">
        <v>8319</v>
      </c>
      <c r="R1960" s="6" t="s">
        <v>8349</v>
      </c>
      <c r="S1960">
        <f t="shared" si="122"/>
        <v>2013</v>
      </c>
      <c r="T1960">
        <f t="shared" si="123"/>
        <v>2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9">
        <v>41912.791666666664</v>
      </c>
      <c r="J1961" s="9">
        <v>41871.63726851852</v>
      </c>
      <c r="K1961" t="b">
        <v>1</v>
      </c>
      <c r="L1961">
        <v>424</v>
      </c>
      <c r="M1961" t="b">
        <v>1</v>
      </c>
      <c r="N1961" s="6" t="s">
        <v>8295</v>
      </c>
      <c r="O1961" s="5">
        <f t="shared" si="120"/>
        <v>156.73439999999999</v>
      </c>
      <c r="P1961">
        <f t="shared" si="121"/>
        <v>36.965660377358489</v>
      </c>
      <c r="Q1961" s="6" t="s">
        <v>8319</v>
      </c>
      <c r="R1961" s="6" t="s">
        <v>8349</v>
      </c>
      <c r="S1961">
        <f t="shared" si="122"/>
        <v>2014</v>
      </c>
      <c r="T1961">
        <f t="shared" si="123"/>
        <v>8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9">
        <v>41994.154409722221</v>
      </c>
      <c r="J1962" s="9">
        <v>41964.154409722221</v>
      </c>
      <c r="K1962" t="b">
        <v>1</v>
      </c>
      <c r="L1962">
        <v>33</v>
      </c>
      <c r="M1962" t="b">
        <v>1</v>
      </c>
      <c r="N1962" s="6" t="s">
        <v>8295</v>
      </c>
      <c r="O1962" s="5">
        <f t="shared" si="120"/>
        <v>117.90285714285716</v>
      </c>
      <c r="P1962">
        <f t="shared" si="121"/>
        <v>2500.969696969697</v>
      </c>
      <c r="Q1962" s="6" t="s">
        <v>8319</v>
      </c>
      <c r="R1962" s="6" t="s">
        <v>8349</v>
      </c>
      <c r="S1962">
        <f t="shared" si="122"/>
        <v>2014</v>
      </c>
      <c r="T1962">
        <f t="shared" si="123"/>
        <v>11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9">
        <v>41187.957638888889</v>
      </c>
      <c r="J1963" s="9">
        <v>41147.986307870371</v>
      </c>
      <c r="K1963" t="b">
        <v>1</v>
      </c>
      <c r="L1963">
        <v>1633</v>
      </c>
      <c r="M1963" t="b">
        <v>1</v>
      </c>
      <c r="N1963" s="6" t="s">
        <v>8295</v>
      </c>
      <c r="O1963" s="5">
        <f t="shared" si="120"/>
        <v>1105.3811999999998</v>
      </c>
      <c r="P1963">
        <f t="shared" si="121"/>
        <v>67.690214329454989</v>
      </c>
      <c r="Q1963" s="6" t="s">
        <v>8319</v>
      </c>
      <c r="R1963" s="6" t="s">
        <v>8349</v>
      </c>
      <c r="S1963">
        <f t="shared" si="122"/>
        <v>2012</v>
      </c>
      <c r="T1963">
        <f t="shared" si="123"/>
        <v>8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9">
        <v>41772.572175925925</v>
      </c>
      <c r="J1964" s="9">
        <v>41742.572175925925</v>
      </c>
      <c r="K1964" t="b">
        <v>1</v>
      </c>
      <c r="L1964">
        <v>306</v>
      </c>
      <c r="M1964" t="b">
        <v>1</v>
      </c>
      <c r="N1964" s="6" t="s">
        <v>8295</v>
      </c>
      <c r="O1964" s="5">
        <f t="shared" si="120"/>
        <v>192.92499999999998</v>
      </c>
      <c r="P1964">
        <f t="shared" si="121"/>
        <v>63.04738562091503</v>
      </c>
      <c r="Q1964" s="6" t="s">
        <v>8319</v>
      </c>
      <c r="R1964" s="6" t="s">
        <v>8349</v>
      </c>
      <c r="S1964">
        <f t="shared" si="122"/>
        <v>2014</v>
      </c>
      <c r="T1964">
        <f t="shared" si="123"/>
        <v>4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9">
        <v>41898.221458333333</v>
      </c>
      <c r="J1965" s="9">
        <v>41863.221458333333</v>
      </c>
      <c r="K1965" t="b">
        <v>1</v>
      </c>
      <c r="L1965">
        <v>205</v>
      </c>
      <c r="M1965" t="b">
        <v>1</v>
      </c>
      <c r="N1965" s="6" t="s">
        <v>8295</v>
      </c>
      <c r="O1965" s="5">
        <f t="shared" si="120"/>
        <v>126.8842105263158</v>
      </c>
      <c r="P1965">
        <f t="shared" si="121"/>
        <v>117.6</v>
      </c>
      <c r="Q1965" s="6" t="s">
        <v>8319</v>
      </c>
      <c r="R1965" s="6" t="s">
        <v>8349</v>
      </c>
      <c r="S1965">
        <f t="shared" si="122"/>
        <v>2014</v>
      </c>
      <c r="T1965">
        <f t="shared" si="123"/>
        <v>8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9">
        <v>42482.064490740733</v>
      </c>
      <c r="J1966" s="9">
        <v>42452.064490740733</v>
      </c>
      <c r="K1966" t="b">
        <v>1</v>
      </c>
      <c r="L1966">
        <v>1281</v>
      </c>
      <c r="M1966" t="b">
        <v>1</v>
      </c>
      <c r="N1966" s="6" t="s">
        <v>8295</v>
      </c>
      <c r="O1966" s="5">
        <f t="shared" si="120"/>
        <v>259.57748878923763</v>
      </c>
      <c r="P1966">
        <f t="shared" si="121"/>
        <v>180.75185011709601</v>
      </c>
      <c r="Q1966" s="6" t="s">
        <v>8319</v>
      </c>
      <c r="R1966" s="6" t="s">
        <v>8349</v>
      </c>
      <c r="S1966">
        <f t="shared" si="122"/>
        <v>2016</v>
      </c>
      <c r="T1966">
        <f t="shared" si="123"/>
        <v>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9">
        <v>40919.833333333328</v>
      </c>
      <c r="J1967" s="9">
        <v>40897.880902777775</v>
      </c>
      <c r="K1967" t="b">
        <v>1</v>
      </c>
      <c r="L1967">
        <v>103</v>
      </c>
      <c r="M1967" t="b">
        <v>1</v>
      </c>
      <c r="N1967" s="6" t="s">
        <v>8295</v>
      </c>
      <c r="O1967" s="5">
        <f t="shared" si="120"/>
        <v>262.27999999999997</v>
      </c>
      <c r="P1967">
        <f t="shared" si="121"/>
        <v>127.32038834951456</v>
      </c>
      <c r="Q1967" s="6" t="s">
        <v>8319</v>
      </c>
      <c r="R1967" s="6" t="s">
        <v>8349</v>
      </c>
      <c r="S1967">
        <f t="shared" si="122"/>
        <v>2011</v>
      </c>
      <c r="T1967">
        <f t="shared" si="123"/>
        <v>12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9">
        <v>41865.332152777773</v>
      </c>
      <c r="J1968" s="9">
        <v>41835.332152777773</v>
      </c>
      <c r="K1968" t="b">
        <v>1</v>
      </c>
      <c r="L1968">
        <v>1513</v>
      </c>
      <c r="M1968" t="b">
        <v>1</v>
      </c>
      <c r="N1968" s="6" t="s">
        <v>8295</v>
      </c>
      <c r="O1968" s="5">
        <f t="shared" si="120"/>
        <v>206.74309000000002</v>
      </c>
      <c r="P1968">
        <f t="shared" si="121"/>
        <v>136.6444745538665</v>
      </c>
      <c r="Q1968" s="6" t="s">
        <v>8319</v>
      </c>
      <c r="R1968" s="6" t="s">
        <v>8349</v>
      </c>
      <c r="S1968">
        <f t="shared" si="122"/>
        <v>2014</v>
      </c>
      <c r="T1968">
        <f t="shared" si="123"/>
        <v>7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9">
        <v>41760.455196759256</v>
      </c>
      <c r="J1969" s="9">
        <v>41730.455196759256</v>
      </c>
      <c r="K1969" t="b">
        <v>1</v>
      </c>
      <c r="L1969">
        <v>405</v>
      </c>
      <c r="M1969" t="b">
        <v>1</v>
      </c>
      <c r="N1969" s="6" t="s">
        <v>8295</v>
      </c>
      <c r="O1969" s="5">
        <f t="shared" si="120"/>
        <v>370.13</v>
      </c>
      <c r="P1969">
        <f t="shared" si="121"/>
        <v>182.78024691358024</v>
      </c>
      <c r="Q1969" s="6" t="s">
        <v>8319</v>
      </c>
      <c r="R1969" s="6" t="s">
        <v>8349</v>
      </c>
      <c r="S1969">
        <f t="shared" si="122"/>
        <v>2014</v>
      </c>
      <c r="T1969">
        <f t="shared" si="123"/>
        <v>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9">
        <v>42707.420312499999</v>
      </c>
      <c r="J1970" s="9">
        <v>42676.378645833327</v>
      </c>
      <c r="K1970" t="b">
        <v>1</v>
      </c>
      <c r="L1970">
        <v>510</v>
      </c>
      <c r="M1970" t="b">
        <v>1</v>
      </c>
      <c r="N1970" s="6" t="s">
        <v>8295</v>
      </c>
      <c r="O1970" s="5">
        <f t="shared" si="120"/>
        <v>284.96600000000001</v>
      </c>
      <c r="P1970">
        <f t="shared" si="121"/>
        <v>279.37843137254902</v>
      </c>
      <c r="Q1970" s="6" t="s">
        <v>8319</v>
      </c>
      <c r="R1970" s="6" t="s">
        <v>8349</v>
      </c>
      <c r="S1970">
        <f t="shared" si="122"/>
        <v>2016</v>
      </c>
      <c r="T1970">
        <f t="shared" si="123"/>
        <v>11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9">
        <v>42587.584120370368</v>
      </c>
      <c r="J1971" s="9">
        <v>42557.584120370368</v>
      </c>
      <c r="K1971" t="b">
        <v>1</v>
      </c>
      <c r="L1971">
        <v>1887</v>
      </c>
      <c r="M1971" t="b">
        <v>1</v>
      </c>
      <c r="N1971" s="6" t="s">
        <v>8295</v>
      </c>
      <c r="O1971" s="5">
        <f t="shared" si="120"/>
        <v>579.08000000000004</v>
      </c>
      <c r="P1971">
        <f t="shared" si="121"/>
        <v>61.375728669846318</v>
      </c>
      <c r="Q1971" s="6" t="s">
        <v>8319</v>
      </c>
      <c r="R1971" s="6" t="s">
        <v>8349</v>
      </c>
      <c r="S1971">
        <f t="shared" si="122"/>
        <v>2016</v>
      </c>
      <c r="T1971">
        <f t="shared" si="123"/>
        <v>7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9">
        <v>41383.943298611113</v>
      </c>
      <c r="J1972" s="9">
        <v>41323.984965277778</v>
      </c>
      <c r="K1972" t="b">
        <v>1</v>
      </c>
      <c r="L1972">
        <v>701</v>
      </c>
      <c r="M1972" t="b">
        <v>1</v>
      </c>
      <c r="N1972" s="6" t="s">
        <v>8295</v>
      </c>
      <c r="O1972" s="5">
        <f t="shared" si="120"/>
        <v>1131.8</v>
      </c>
      <c r="P1972">
        <f t="shared" si="121"/>
        <v>80.727532097004286</v>
      </c>
      <c r="Q1972" s="6" t="s">
        <v>8319</v>
      </c>
      <c r="R1972" s="6" t="s">
        <v>8349</v>
      </c>
      <c r="S1972">
        <f t="shared" si="122"/>
        <v>2013</v>
      </c>
      <c r="T1972">
        <f t="shared" si="123"/>
        <v>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9">
        <v>41592.958333333328</v>
      </c>
      <c r="J1973" s="9">
        <v>41561.29237268518</v>
      </c>
      <c r="K1973" t="b">
        <v>1</v>
      </c>
      <c r="L1973">
        <v>3863</v>
      </c>
      <c r="M1973" t="b">
        <v>1</v>
      </c>
      <c r="N1973" s="6" t="s">
        <v>8295</v>
      </c>
      <c r="O1973" s="5">
        <f t="shared" si="120"/>
        <v>263.02771750000005</v>
      </c>
      <c r="P1973">
        <f t="shared" si="121"/>
        <v>272.35590732591254</v>
      </c>
      <c r="Q1973" s="6" t="s">
        <v>8319</v>
      </c>
      <c r="R1973" s="6" t="s">
        <v>8349</v>
      </c>
      <c r="S1973">
        <f t="shared" si="122"/>
        <v>2013</v>
      </c>
      <c r="T1973">
        <f t="shared" si="123"/>
        <v>10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9">
        <v>41230.845416666663</v>
      </c>
      <c r="J1974" s="9">
        <v>41200.803749999999</v>
      </c>
      <c r="K1974" t="b">
        <v>1</v>
      </c>
      <c r="L1974">
        <v>238</v>
      </c>
      <c r="M1974" t="b">
        <v>1</v>
      </c>
      <c r="N1974" s="6" t="s">
        <v>8295</v>
      </c>
      <c r="O1974" s="5">
        <f t="shared" si="120"/>
        <v>674.48</v>
      </c>
      <c r="P1974">
        <f t="shared" si="121"/>
        <v>70.848739495798313</v>
      </c>
      <c r="Q1974" s="6" t="s">
        <v>8319</v>
      </c>
      <c r="R1974" s="6" t="s">
        <v>8349</v>
      </c>
      <c r="S1974">
        <f t="shared" si="122"/>
        <v>2012</v>
      </c>
      <c r="T1974">
        <f t="shared" si="123"/>
        <v>10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9">
        <v>42588.083333333336</v>
      </c>
      <c r="J1975" s="9">
        <v>42549.514629629623</v>
      </c>
      <c r="K1975" t="b">
        <v>1</v>
      </c>
      <c r="L1975">
        <v>2051</v>
      </c>
      <c r="M1975" t="b">
        <v>1</v>
      </c>
      <c r="N1975" s="6" t="s">
        <v>8295</v>
      </c>
      <c r="O1975" s="5">
        <f t="shared" si="120"/>
        <v>256.83081313131316</v>
      </c>
      <c r="P1975">
        <f t="shared" si="121"/>
        <v>247.94003412969283</v>
      </c>
      <c r="Q1975" s="6" t="s">
        <v>8319</v>
      </c>
      <c r="R1975" s="6" t="s">
        <v>8349</v>
      </c>
      <c r="S1975">
        <f t="shared" si="122"/>
        <v>2016</v>
      </c>
      <c r="T1975">
        <f t="shared" si="123"/>
        <v>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9">
        <v>41505.125798611109</v>
      </c>
      <c r="J1976" s="9">
        <v>41445.125798611109</v>
      </c>
      <c r="K1976" t="b">
        <v>1</v>
      </c>
      <c r="L1976">
        <v>402</v>
      </c>
      <c r="M1976" t="b">
        <v>1</v>
      </c>
      <c r="N1976" s="6" t="s">
        <v>8295</v>
      </c>
      <c r="O1976" s="5">
        <f t="shared" si="120"/>
        <v>375.49599999999998</v>
      </c>
      <c r="P1976">
        <f t="shared" si="121"/>
        <v>186.81393034825871</v>
      </c>
      <c r="Q1976" s="6" t="s">
        <v>8319</v>
      </c>
      <c r="R1976" s="6" t="s">
        <v>8349</v>
      </c>
      <c r="S1976">
        <f t="shared" si="122"/>
        <v>2013</v>
      </c>
      <c r="T1976">
        <f t="shared" si="123"/>
        <v>6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9">
        <v>41343.54688657407</v>
      </c>
      <c r="J1977" s="9">
        <v>41313.54688657407</v>
      </c>
      <c r="K1977" t="b">
        <v>1</v>
      </c>
      <c r="L1977">
        <v>253</v>
      </c>
      <c r="M1977" t="b">
        <v>1</v>
      </c>
      <c r="N1977" s="6" t="s">
        <v>8295</v>
      </c>
      <c r="O1977" s="5">
        <f t="shared" si="120"/>
        <v>208.70837499999996</v>
      </c>
      <c r="P1977">
        <f t="shared" si="121"/>
        <v>131.98948616600788</v>
      </c>
      <c r="Q1977" s="6" t="s">
        <v>8319</v>
      </c>
      <c r="R1977" s="6" t="s">
        <v>8349</v>
      </c>
      <c r="S1977">
        <f t="shared" si="122"/>
        <v>2013</v>
      </c>
      <c r="T1977">
        <f t="shared" si="123"/>
        <v>2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9">
        <v>41468.691261574073</v>
      </c>
      <c r="J1978" s="9">
        <v>41438.691261574073</v>
      </c>
      <c r="K1978" t="b">
        <v>1</v>
      </c>
      <c r="L1978">
        <v>473</v>
      </c>
      <c r="M1978" t="b">
        <v>1</v>
      </c>
      <c r="N1978" s="6" t="s">
        <v>8295</v>
      </c>
      <c r="O1978" s="5">
        <f t="shared" si="120"/>
        <v>346.6</v>
      </c>
      <c r="P1978">
        <f t="shared" si="121"/>
        <v>29.310782241014799</v>
      </c>
      <c r="Q1978" s="6" t="s">
        <v>8319</v>
      </c>
      <c r="R1978" s="6" t="s">
        <v>8349</v>
      </c>
      <c r="S1978">
        <f t="shared" si="122"/>
        <v>2013</v>
      </c>
      <c r="T1978">
        <f t="shared" si="123"/>
        <v>6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9">
        <v>42357.124305555553</v>
      </c>
      <c r="J1979" s="9">
        <v>42311.008564814816</v>
      </c>
      <c r="K1979" t="b">
        <v>1</v>
      </c>
      <c r="L1979">
        <v>821</v>
      </c>
      <c r="M1979" t="b">
        <v>1</v>
      </c>
      <c r="N1979" s="6" t="s">
        <v>8295</v>
      </c>
      <c r="O1979" s="5">
        <f t="shared" si="120"/>
        <v>402.33</v>
      </c>
      <c r="P1979">
        <f t="shared" si="121"/>
        <v>245.02436053593178</v>
      </c>
      <c r="Q1979" s="6" t="s">
        <v>8319</v>
      </c>
      <c r="R1979" s="6" t="s">
        <v>8349</v>
      </c>
      <c r="S1979">
        <f t="shared" si="122"/>
        <v>2015</v>
      </c>
      <c r="T1979">
        <f t="shared" si="123"/>
        <v>11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9">
        <v>41072.083333333328</v>
      </c>
      <c r="J1980" s="9">
        <v>41039.017268518517</v>
      </c>
      <c r="K1980" t="b">
        <v>1</v>
      </c>
      <c r="L1980">
        <v>388</v>
      </c>
      <c r="M1980" t="b">
        <v>1</v>
      </c>
      <c r="N1980" s="6" t="s">
        <v>8295</v>
      </c>
      <c r="O1980" s="5">
        <f t="shared" si="120"/>
        <v>1026.8451399999999</v>
      </c>
      <c r="P1980">
        <f t="shared" si="121"/>
        <v>1323.2540463917526</v>
      </c>
      <c r="Q1980" s="6" t="s">
        <v>8319</v>
      </c>
      <c r="R1980" s="6" t="s">
        <v>8349</v>
      </c>
      <c r="S1980">
        <f t="shared" si="122"/>
        <v>2012</v>
      </c>
      <c r="T1980">
        <f t="shared" si="123"/>
        <v>5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9">
        <v>42326.999305555553</v>
      </c>
      <c r="J1981" s="9">
        <v>42290.25168981481</v>
      </c>
      <c r="K1981" t="b">
        <v>1</v>
      </c>
      <c r="L1981">
        <v>813</v>
      </c>
      <c r="M1981" t="b">
        <v>1</v>
      </c>
      <c r="N1981" s="6" t="s">
        <v>8295</v>
      </c>
      <c r="O1981" s="5">
        <f t="shared" si="120"/>
        <v>114.901155</v>
      </c>
      <c r="P1981">
        <f t="shared" si="121"/>
        <v>282.65966789667897</v>
      </c>
      <c r="Q1981" s="6" t="s">
        <v>8319</v>
      </c>
      <c r="R1981" s="6" t="s">
        <v>8349</v>
      </c>
      <c r="S1981">
        <f t="shared" si="122"/>
        <v>2015</v>
      </c>
      <c r="T1981">
        <f t="shared" si="123"/>
        <v>10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9">
        <v>42463.292384259257</v>
      </c>
      <c r="J1982" s="9">
        <v>42423.334050925921</v>
      </c>
      <c r="K1982" t="b">
        <v>1</v>
      </c>
      <c r="L1982">
        <v>1945</v>
      </c>
      <c r="M1982" t="b">
        <v>1</v>
      </c>
      <c r="N1982" s="6" t="s">
        <v>8295</v>
      </c>
      <c r="O1982" s="5">
        <f t="shared" si="120"/>
        <v>354.82402000000002</v>
      </c>
      <c r="P1982">
        <f t="shared" si="121"/>
        <v>91.214401028277635</v>
      </c>
      <c r="Q1982" s="6" t="s">
        <v>8319</v>
      </c>
      <c r="R1982" s="6" t="s">
        <v>8349</v>
      </c>
      <c r="S1982">
        <f t="shared" si="122"/>
        <v>2016</v>
      </c>
      <c r="T1982">
        <f t="shared" si="123"/>
        <v>2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9">
        <v>41829.516956018517</v>
      </c>
      <c r="J1983" s="9">
        <v>41799.516956018517</v>
      </c>
      <c r="K1983" t="b">
        <v>0</v>
      </c>
      <c r="L1983">
        <v>12</v>
      </c>
      <c r="M1983" t="b">
        <v>0</v>
      </c>
      <c r="N1983" s="6" t="s">
        <v>8296</v>
      </c>
      <c r="O1983" s="5">
        <f t="shared" si="120"/>
        <v>5.08</v>
      </c>
      <c r="P1983">
        <f t="shared" si="121"/>
        <v>31.75</v>
      </c>
      <c r="Q1983" s="6" t="s">
        <v>8338</v>
      </c>
      <c r="R1983" s="6" t="s">
        <v>8350</v>
      </c>
      <c r="S1983">
        <f t="shared" si="122"/>
        <v>2014</v>
      </c>
      <c r="T1983">
        <f t="shared" si="123"/>
        <v>6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9">
        <v>42708.419988425921</v>
      </c>
      <c r="J1984" s="9">
        <v>42678.378321759257</v>
      </c>
      <c r="K1984" t="b">
        <v>0</v>
      </c>
      <c r="L1984">
        <v>0</v>
      </c>
      <c r="M1984" t="b">
        <v>0</v>
      </c>
      <c r="N1984" s="6" t="s">
        <v>8296</v>
      </c>
      <c r="O1984" s="5">
        <f t="shared" si="120"/>
        <v>0</v>
      </c>
      <c r="P1984" t="e">
        <f t="shared" si="121"/>
        <v>#DIV/0!</v>
      </c>
      <c r="Q1984" s="6" t="s">
        <v>8338</v>
      </c>
      <c r="R1984" s="6" t="s">
        <v>8350</v>
      </c>
      <c r="S1984">
        <f t="shared" si="122"/>
        <v>2016</v>
      </c>
      <c r="T1984">
        <f t="shared" si="123"/>
        <v>11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9">
        <v>42615.083333333336</v>
      </c>
      <c r="J1985" s="9">
        <v>42592.803449074076</v>
      </c>
      <c r="K1985" t="b">
        <v>0</v>
      </c>
      <c r="L1985">
        <v>16</v>
      </c>
      <c r="M1985" t="b">
        <v>0</v>
      </c>
      <c r="N1985" s="6" t="s">
        <v>8296</v>
      </c>
      <c r="O1985" s="5">
        <f t="shared" si="120"/>
        <v>4.3</v>
      </c>
      <c r="P1985">
        <f t="shared" si="121"/>
        <v>88.6875</v>
      </c>
      <c r="Q1985" s="6" t="s">
        <v>8338</v>
      </c>
      <c r="R1985" s="6" t="s">
        <v>8350</v>
      </c>
      <c r="S1985">
        <f t="shared" si="122"/>
        <v>2016</v>
      </c>
      <c r="T1985">
        <f t="shared" si="123"/>
        <v>8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9">
        <v>41973.623622685183</v>
      </c>
      <c r="J1986" s="9">
        <v>41913.581956018512</v>
      </c>
      <c r="K1986" t="b">
        <v>0</v>
      </c>
      <c r="L1986">
        <v>7</v>
      </c>
      <c r="M1986" t="b">
        <v>0</v>
      </c>
      <c r="N1986" s="6" t="s">
        <v>8296</v>
      </c>
      <c r="O1986" s="5">
        <f t="shared" ref="O1986:O2049" si="124">E1986/D1986*100</f>
        <v>21.146666666666665</v>
      </c>
      <c r="P1986">
        <f t="shared" ref="P1986:P2049" si="125">E1986/L1986</f>
        <v>453.14285714285717</v>
      </c>
      <c r="Q1986" s="6" t="s">
        <v>8338</v>
      </c>
      <c r="R1986" s="6" t="s">
        <v>8350</v>
      </c>
      <c r="S1986">
        <f t="shared" si="122"/>
        <v>2014</v>
      </c>
      <c r="T1986">
        <f t="shared" si="123"/>
        <v>10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9">
        <v>42584.749999999993</v>
      </c>
      <c r="J1987" s="9">
        <v>42555.490405092591</v>
      </c>
      <c r="K1987" t="b">
        <v>0</v>
      </c>
      <c r="L1987">
        <v>4</v>
      </c>
      <c r="M1987" t="b">
        <v>0</v>
      </c>
      <c r="N1987" s="6" t="s">
        <v>8296</v>
      </c>
      <c r="O1987" s="5">
        <f t="shared" si="124"/>
        <v>3.1875</v>
      </c>
      <c r="P1987">
        <f t="shared" si="125"/>
        <v>12.75</v>
      </c>
      <c r="Q1987" s="6" t="s">
        <v>8338</v>
      </c>
      <c r="R1987" s="6" t="s">
        <v>8350</v>
      </c>
      <c r="S1987">
        <f t="shared" ref="S1987:S2050" si="126">YEAR(J1987)</f>
        <v>2016</v>
      </c>
      <c r="T1987">
        <f t="shared" ref="T1987:T2050" si="127">MONTH(J1987)</f>
        <v>7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9">
        <v>42443.183831018519</v>
      </c>
      <c r="J1988" s="9">
        <v>42413.225497685176</v>
      </c>
      <c r="K1988" t="b">
        <v>0</v>
      </c>
      <c r="L1988">
        <v>1</v>
      </c>
      <c r="M1988" t="b">
        <v>0</v>
      </c>
      <c r="N1988" s="6" t="s">
        <v>8296</v>
      </c>
      <c r="O1988" s="5">
        <f t="shared" si="124"/>
        <v>0.05</v>
      </c>
      <c r="P1988">
        <f t="shared" si="125"/>
        <v>1</v>
      </c>
      <c r="Q1988" s="6" t="s">
        <v>8338</v>
      </c>
      <c r="R1988" s="6" t="s">
        <v>8350</v>
      </c>
      <c r="S1988">
        <f t="shared" si="126"/>
        <v>2016</v>
      </c>
      <c r="T1988">
        <f t="shared" si="127"/>
        <v>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9">
        <v>42064.431435185186</v>
      </c>
      <c r="J1989" s="9">
        <v>42034.431435185186</v>
      </c>
      <c r="K1989" t="b">
        <v>0</v>
      </c>
      <c r="L1989">
        <v>28</v>
      </c>
      <c r="M1989" t="b">
        <v>0</v>
      </c>
      <c r="N1989" s="6" t="s">
        <v>8296</v>
      </c>
      <c r="O1989" s="5">
        <f t="shared" si="124"/>
        <v>42.472727272727276</v>
      </c>
      <c r="P1989">
        <f t="shared" si="125"/>
        <v>83.428571428571431</v>
      </c>
      <c r="Q1989" s="6" t="s">
        <v>8338</v>
      </c>
      <c r="R1989" s="6" t="s">
        <v>8350</v>
      </c>
      <c r="S1989">
        <f t="shared" si="126"/>
        <v>2015</v>
      </c>
      <c r="T1989">
        <f t="shared" si="127"/>
        <v>1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9">
        <v>42236.554884259262</v>
      </c>
      <c r="J1990" s="9">
        <v>42206.554884259262</v>
      </c>
      <c r="K1990" t="b">
        <v>0</v>
      </c>
      <c r="L1990">
        <v>1</v>
      </c>
      <c r="M1990" t="b">
        <v>0</v>
      </c>
      <c r="N1990" s="6" t="s">
        <v>8296</v>
      </c>
      <c r="O1990" s="5">
        <f t="shared" si="124"/>
        <v>0.41666666666666669</v>
      </c>
      <c r="P1990">
        <f t="shared" si="125"/>
        <v>25</v>
      </c>
      <c r="Q1990" s="6" t="s">
        <v>8338</v>
      </c>
      <c r="R1990" s="6" t="s">
        <v>8350</v>
      </c>
      <c r="S1990">
        <f t="shared" si="126"/>
        <v>2015</v>
      </c>
      <c r="T1990">
        <f t="shared" si="127"/>
        <v>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9">
        <v>42715.472314814811</v>
      </c>
      <c r="J1991" s="9">
        <v>42685.472314814811</v>
      </c>
      <c r="K1991" t="b">
        <v>0</v>
      </c>
      <c r="L1991">
        <v>1</v>
      </c>
      <c r="M1991" t="b">
        <v>0</v>
      </c>
      <c r="N1991" s="6" t="s">
        <v>8296</v>
      </c>
      <c r="O1991" s="5">
        <f t="shared" si="124"/>
        <v>1</v>
      </c>
      <c r="P1991">
        <f t="shared" si="125"/>
        <v>50</v>
      </c>
      <c r="Q1991" s="6" t="s">
        <v>8338</v>
      </c>
      <c r="R1991" s="6" t="s">
        <v>8350</v>
      </c>
      <c r="S1991">
        <f t="shared" si="126"/>
        <v>2016</v>
      </c>
      <c r="T1991">
        <f t="shared" si="127"/>
        <v>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9">
        <v>42412.987638888888</v>
      </c>
      <c r="J1992" s="9">
        <v>42397.987638888888</v>
      </c>
      <c r="K1992" t="b">
        <v>0</v>
      </c>
      <c r="L1992">
        <v>5</v>
      </c>
      <c r="M1992" t="b">
        <v>0</v>
      </c>
      <c r="N1992" s="6" t="s">
        <v>8296</v>
      </c>
      <c r="O1992" s="5">
        <f t="shared" si="124"/>
        <v>16.966666666666665</v>
      </c>
      <c r="P1992">
        <f t="shared" si="125"/>
        <v>101.8</v>
      </c>
      <c r="Q1992" s="6" t="s">
        <v>8338</v>
      </c>
      <c r="R1992" s="6" t="s">
        <v>8350</v>
      </c>
      <c r="S1992">
        <f t="shared" si="126"/>
        <v>2016</v>
      </c>
      <c r="T1992">
        <f t="shared" si="127"/>
        <v>1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9">
        <v>42188.685023148144</v>
      </c>
      <c r="J1993" s="9">
        <v>42167.685023148144</v>
      </c>
      <c r="K1993" t="b">
        <v>0</v>
      </c>
      <c r="L1993">
        <v>3</v>
      </c>
      <c r="M1993" t="b">
        <v>0</v>
      </c>
      <c r="N1993" s="6" t="s">
        <v>8296</v>
      </c>
      <c r="O1993" s="5">
        <f t="shared" si="124"/>
        <v>7.0000000000000009</v>
      </c>
      <c r="P1993">
        <f t="shared" si="125"/>
        <v>46.666666666666664</v>
      </c>
      <c r="Q1993" s="6" t="s">
        <v>8338</v>
      </c>
      <c r="R1993" s="6" t="s">
        <v>8350</v>
      </c>
      <c r="S1993">
        <f t="shared" si="126"/>
        <v>2015</v>
      </c>
      <c r="T1993">
        <f t="shared" si="127"/>
        <v>6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9">
        <v>42052.935081018521</v>
      </c>
      <c r="J1994" s="9">
        <v>42022.935081018521</v>
      </c>
      <c r="K1994" t="b">
        <v>0</v>
      </c>
      <c r="L1994">
        <v>2</v>
      </c>
      <c r="M1994" t="b">
        <v>0</v>
      </c>
      <c r="N1994" s="6" t="s">
        <v>8296</v>
      </c>
      <c r="O1994" s="5">
        <f t="shared" si="124"/>
        <v>0.13333333333333333</v>
      </c>
      <c r="P1994">
        <f t="shared" si="125"/>
        <v>1</v>
      </c>
      <c r="Q1994" s="6" t="s">
        <v>8338</v>
      </c>
      <c r="R1994" s="6" t="s">
        <v>8350</v>
      </c>
      <c r="S1994">
        <f t="shared" si="126"/>
        <v>2015</v>
      </c>
      <c r="T1994">
        <f t="shared" si="127"/>
        <v>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9">
        <v>42359.380057870374</v>
      </c>
      <c r="J1995" s="9">
        <v>42329.380057870374</v>
      </c>
      <c r="K1995" t="b">
        <v>0</v>
      </c>
      <c r="L1995">
        <v>0</v>
      </c>
      <c r="M1995" t="b">
        <v>0</v>
      </c>
      <c r="N1995" s="6" t="s">
        <v>8296</v>
      </c>
      <c r="O1995" s="5">
        <f t="shared" si="124"/>
        <v>0</v>
      </c>
      <c r="P1995" t="e">
        <f t="shared" si="125"/>
        <v>#DIV/0!</v>
      </c>
      <c r="Q1995" s="6" t="s">
        <v>8338</v>
      </c>
      <c r="R1995" s="6" t="s">
        <v>8350</v>
      </c>
      <c r="S1995">
        <f t="shared" si="126"/>
        <v>2015</v>
      </c>
      <c r="T1995">
        <f t="shared" si="127"/>
        <v>11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9">
        <v>42710.839606481481</v>
      </c>
      <c r="J1996" s="9">
        <v>42650.797939814809</v>
      </c>
      <c r="K1996" t="b">
        <v>0</v>
      </c>
      <c r="L1996">
        <v>0</v>
      </c>
      <c r="M1996" t="b">
        <v>0</v>
      </c>
      <c r="N1996" s="6" t="s">
        <v>8296</v>
      </c>
      <c r="O1996" s="5">
        <f t="shared" si="124"/>
        <v>0</v>
      </c>
      <c r="P1996" t="e">
        <f t="shared" si="125"/>
        <v>#DIV/0!</v>
      </c>
      <c r="Q1996" s="6" t="s">
        <v>8338</v>
      </c>
      <c r="R1996" s="6" t="s">
        <v>8350</v>
      </c>
      <c r="S1996">
        <f t="shared" si="126"/>
        <v>2016</v>
      </c>
      <c r="T1996">
        <f t="shared" si="127"/>
        <v>10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9">
        <v>42201.693703703706</v>
      </c>
      <c r="J1997" s="9">
        <v>42181.693703703706</v>
      </c>
      <c r="K1997" t="b">
        <v>0</v>
      </c>
      <c r="L1997">
        <v>3</v>
      </c>
      <c r="M1997" t="b">
        <v>0</v>
      </c>
      <c r="N1997" s="6" t="s">
        <v>8296</v>
      </c>
      <c r="O1997" s="5">
        <f t="shared" si="124"/>
        <v>7.8</v>
      </c>
      <c r="P1997">
        <f t="shared" si="125"/>
        <v>26</v>
      </c>
      <c r="Q1997" s="6" t="s">
        <v>8338</v>
      </c>
      <c r="R1997" s="6" t="s">
        <v>8350</v>
      </c>
      <c r="S1997">
        <f t="shared" si="126"/>
        <v>2015</v>
      </c>
      <c r="T1997">
        <f t="shared" si="127"/>
        <v>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9">
        <v>41830.611238425925</v>
      </c>
      <c r="J1998" s="9">
        <v>41800.611238425925</v>
      </c>
      <c r="K1998" t="b">
        <v>0</v>
      </c>
      <c r="L1998">
        <v>0</v>
      </c>
      <c r="M1998" t="b">
        <v>0</v>
      </c>
      <c r="N1998" s="6" t="s">
        <v>8296</v>
      </c>
      <c r="O1998" s="5">
        <f t="shared" si="124"/>
        <v>0</v>
      </c>
      <c r="P1998" t="e">
        <f t="shared" si="125"/>
        <v>#DIV/0!</v>
      </c>
      <c r="Q1998" s="6" t="s">
        <v>8338</v>
      </c>
      <c r="R1998" s="6" t="s">
        <v>8350</v>
      </c>
      <c r="S1998">
        <f t="shared" si="126"/>
        <v>2014</v>
      </c>
      <c r="T1998">
        <f t="shared" si="127"/>
        <v>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9">
        <v>41877.722361111111</v>
      </c>
      <c r="J1999" s="9">
        <v>41847.722361111111</v>
      </c>
      <c r="K1999" t="b">
        <v>0</v>
      </c>
      <c r="L1999">
        <v>0</v>
      </c>
      <c r="M1999" t="b">
        <v>0</v>
      </c>
      <c r="N1999" s="6" t="s">
        <v>8296</v>
      </c>
      <c r="O1999" s="5">
        <f t="shared" si="124"/>
        <v>0</v>
      </c>
      <c r="P1999" t="e">
        <f t="shared" si="125"/>
        <v>#DIV/0!</v>
      </c>
      <c r="Q1999" s="6" t="s">
        <v>8338</v>
      </c>
      <c r="R1999" s="6" t="s">
        <v>8350</v>
      </c>
      <c r="S1999">
        <f t="shared" si="126"/>
        <v>2014</v>
      </c>
      <c r="T1999">
        <f t="shared" si="127"/>
        <v>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9">
        <v>41851.910162037035</v>
      </c>
      <c r="J2000" s="9">
        <v>41806.910162037035</v>
      </c>
      <c r="K2000" t="b">
        <v>0</v>
      </c>
      <c r="L2000">
        <v>3</v>
      </c>
      <c r="M2000" t="b">
        <v>0</v>
      </c>
      <c r="N2000" s="6" t="s">
        <v>8296</v>
      </c>
      <c r="O2000" s="5">
        <f t="shared" si="124"/>
        <v>26.200000000000003</v>
      </c>
      <c r="P2000">
        <f t="shared" si="125"/>
        <v>218.33333333333334</v>
      </c>
      <c r="Q2000" s="6" t="s">
        <v>8338</v>
      </c>
      <c r="R2000" s="6" t="s">
        <v>8350</v>
      </c>
      <c r="S2000">
        <f t="shared" si="126"/>
        <v>2014</v>
      </c>
      <c r="T2000">
        <f t="shared" si="127"/>
        <v>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9">
        <v>41956.316064814811</v>
      </c>
      <c r="J2001" s="9">
        <v>41926.274398148147</v>
      </c>
      <c r="K2001" t="b">
        <v>0</v>
      </c>
      <c r="L2001">
        <v>7</v>
      </c>
      <c r="M2001" t="b">
        <v>0</v>
      </c>
      <c r="N2001" s="6" t="s">
        <v>8296</v>
      </c>
      <c r="O2001" s="5">
        <f t="shared" si="124"/>
        <v>0.76129032258064511</v>
      </c>
      <c r="P2001">
        <f t="shared" si="125"/>
        <v>33.714285714285715</v>
      </c>
      <c r="Q2001" s="6" t="s">
        <v>8338</v>
      </c>
      <c r="R2001" s="6" t="s">
        <v>8350</v>
      </c>
      <c r="S2001">
        <f t="shared" si="126"/>
        <v>2014</v>
      </c>
      <c r="T2001">
        <f t="shared" si="127"/>
        <v>10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9">
        <v>42375.743206018517</v>
      </c>
      <c r="J2002" s="9">
        <v>42345.743206018517</v>
      </c>
      <c r="K2002" t="b">
        <v>0</v>
      </c>
      <c r="L2002">
        <v>25</v>
      </c>
      <c r="M2002" t="b">
        <v>0</v>
      </c>
      <c r="N2002" s="6" t="s">
        <v>8296</v>
      </c>
      <c r="O2002" s="5">
        <f t="shared" si="124"/>
        <v>12.5</v>
      </c>
      <c r="P2002">
        <f t="shared" si="125"/>
        <v>25</v>
      </c>
      <c r="Q2002" s="6" t="s">
        <v>8338</v>
      </c>
      <c r="R2002" s="6" t="s">
        <v>8350</v>
      </c>
      <c r="S2002">
        <f t="shared" si="126"/>
        <v>2015</v>
      </c>
      <c r="T2002">
        <f t="shared" si="127"/>
        <v>12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9">
        <v>42167.624999999993</v>
      </c>
      <c r="J2003" s="9">
        <v>42136.001342592594</v>
      </c>
      <c r="K2003" t="b">
        <v>1</v>
      </c>
      <c r="L2003">
        <v>1637</v>
      </c>
      <c r="M2003" t="b">
        <v>1</v>
      </c>
      <c r="N2003" s="6" t="s">
        <v>8295</v>
      </c>
      <c r="O2003" s="5">
        <f t="shared" si="124"/>
        <v>382.12909090909091</v>
      </c>
      <c r="P2003">
        <f t="shared" si="125"/>
        <v>128.38790470372632</v>
      </c>
      <c r="Q2003" s="6" t="s">
        <v>8319</v>
      </c>
      <c r="R2003" s="6" t="s">
        <v>8349</v>
      </c>
      <c r="S2003">
        <f t="shared" si="126"/>
        <v>2015</v>
      </c>
      <c r="T2003">
        <f t="shared" si="127"/>
        <v>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9">
        <v>42758.503969907404</v>
      </c>
      <c r="J2004" s="9">
        <v>42728.503969907404</v>
      </c>
      <c r="K2004" t="b">
        <v>1</v>
      </c>
      <c r="L2004">
        <v>1375</v>
      </c>
      <c r="M2004" t="b">
        <v>1</v>
      </c>
      <c r="N2004" s="6" t="s">
        <v>8295</v>
      </c>
      <c r="O2004" s="5">
        <f t="shared" si="124"/>
        <v>216.79422000000002</v>
      </c>
      <c r="P2004">
        <f t="shared" si="125"/>
        <v>78.834261818181815</v>
      </c>
      <c r="Q2004" s="6" t="s">
        <v>8319</v>
      </c>
      <c r="R2004" s="6" t="s">
        <v>8349</v>
      </c>
      <c r="S2004">
        <f t="shared" si="126"/>
        <v>2016</v>
      </c>
      <c r="T2004">
        <f t="shared" si="127"/>
        <v>12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9">
        <v>40361.75</v>
      </c>
      <c r="J2005" s="9">
        <v>40346.917268518519</v>
      </c>
      <c r="K2005" t="b">
        <v>1</v>
      </c>
      <c r="L2005">
        <v>17</v>
      </c>
      <c r="M2005" t="b">
        <v>1</v>
      </c>
      <c r="N2005" s="6" t="s">
        <v>8295</v>
      </c>
      <c r="O2005" s="5">
        <f t="shared" si="124"/>
        <v>312</v>
      </c>
      <c r="P2005">
        <f t="shared" si="125"/>
        <v>91.764705882352942</v>
      </c>
      <c r="Q2005" s="6" t="s">
        <v>8319</v>
      </c>
      <c r="R2005" s="6" t="s">
        <v>8349</v>
      </c>
      <c r="S2005">
        <f t="shared" si="126"/>
        <v>2010</v>
      </c>
      <c r="T2005">
        <f t="shared" si="127"/>
        <v>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9">
        <v>41830.396562499998</v>
      </c>
      <c r="J2006" s="9">
        <v>41800.396562499998</v>
      </c>
      <c r="K2006" t="b">
        <v>1</v>
      </c>
      <c r="L2006">
        <v>354</v>
      </c>
      <c r="M2006" t="b">
        <v>1</v>
      </c>
      <c r="N2006" s="6" t="s">
        <v>8295</v>
      </c>
      <c r="O2006" s="5">
        <f t="shared" si="124"/>
        <v>234.42048</v>
      </c>
      <c r="P2006">
        <f t="shared" si="125"/>
        <v>331.10237288135596</v>
      </c>
      <c r="Q2006" s="6" t="s">
        <v>8319</v>
      </c>
      <c r="R2006" s="6" t="s">
        <v>8349</v>
      </c>
      <c r="S2006">
        <f t="shared" si="126"/>
        <v>2014</v>
      </c>
      <c r="T2006">
        <f t="shared" si="127"/>
        <v>6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9">
        <v>41562.957638888889</v>
      </c>
      <c r="J2007" s="9">
        <v>41535.604374999995</v>
      </c>
      <c r="K2007" t="b">
        <v>1</v>
      </c>
      <c r="L2007">
        <v>191</v>
      </c>
      <c r="M2007" t="b">
        <v>1</v>
      </c>
      <c r="N2007" s="6" t="s">
        <v>8295</v>
      </c>
      <c r="O2007" s="5">
        <f t="shared" si="124"/>
        <v>123.68010000000001</v>
      </c>
      <c r="P2007">
        <f t="shared" si="125"/>
        <v>194.26193717277485</v>
      </c>
      <c r="Q2007" s="6" t="s">
        <v>8319</v>
      </c>
      <c r="R2007" s="6" t="s">
        <v>8349</v>
      </c>
      <c r="S2007">
        <f t="shared" si="126"/>
        <v>2013</v>
      </c>
      <c r="T2007">
        <f t="shared" si="127"/>
        <v>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9">
        <v>41976.333854166667</v>
      </c>
      <c r="J2008" s="9">
        <v>41941.292187499996</v>
      </c>
      <c r="K2008" t="b">
        <v>1</v>
      </c>
      <c r="L2008">
        <v>303</v>
      </c>
      <c r="M2008" t="b">
        <v>1</v>
      </c>
      <c r="N2008" s="6" t="s">
        <v>8295</v>
      </c>
      <c r="O2008" s="5">
        <f t="shared" si="124"/>
        <v>247.84</v>
      </c>
      <c r="P2008">
        <f t="shared" si="125"/>
        <v>408.97689768976898</v>
      </c>
      <c r="Q2008" s="6" t="s">
        <v>8319</v>
      </c>
      <c r="R2008" s="6" t="s">
        <v>8349</v>
      </c>
      <c r="S2008">
        <f t="shared" si="126"/>
        <v>2014</v>
      </c>
      <c r="T2008">
        <f t="shared" si="127"/>
        <v>10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9">
        <v>40413.958333333328</v>
      </c>
      <c r="J2009" s="9">
        <v>40347.629467592589</v>
      </c>
      <c r="K2009" t="b">
        <v>1</v>
      </c>
      <c r="L2009">
        <v>137</v>
      </c>
      <c r="M2009" t="b">
        <v>1</v>
      </c>
      <c r="N2009" s="6" t="s">
        <v>8295</v>
      </c>
      <c r="O2009" s="5">
        <f t="shared" si="124"/>
        <v>115.7092</v>
      </c>
      <c r="P2009">
        <f t="shared" si="125"/>
        <v>84.459270072992695</v>
      </c>
      <c r="Q2009" s="6" t="s">
        <v>8319</v>
      </c>
      <c r="R2009" s="6" t="s">
        <v>8349</v>
      </c>
      <c r="S2009">
        <f t="shared" si="126"/>
        <v>2010</v>
      </c>
      <c r="T2009">
        <f t="shared" si="127"/>
        <v>6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9">
        <v>40805.396087962959</v>
      </c>
      <c r="J2010" s="9">
        <v>40761.396087962959</v>
      </c>
      <c r="K2010" t="b">
        <v>1</v>
      </c>
      <c r="L2010">
        <v>41</v>
      </c>
      <c r="M2010" t="b">
        <v>1</v>
      </c>
      <c r="N2010" s="6" t="s">
        <v>8295</v>
      </c>
      <c r="O2010" s="5">
        <f t="shared" si="124"/>
        <v>117.07484768810599</v>
      </c>
      <c r="P2010">
        <f t="shared" si="125"/>
        <v>44.853658536585364</v>
      </c>
      <c r="Q2010" s="6" t="s">
        <v>8319</v>
      </c>
      <c r="R2010" s="6" t="s">
        <v>8349</v>
      </c>
      <c r="S2010">
        <f t="shared" si="126"/>
        <v>2011</v>
      </c>
      <c r="T2010">
        <f t="shared" si="127"/>
        <v>8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9">
        <v>42697.156747685185</v>
      </c>
      <c r="J2011" s="9">
        <v>42661.115081018514</v>
      </c>
      <c r="K2011" t="b">
        <v>1</v>
      </c>
      <c r="L2011">
        <v>398</v>
      </c>
      <c r="M2011" t="b">
        <v>1</v>
      </c>
      <c r="N2011" s="6" t="s">
        <v>8295</v>
      </c>
      <c r="O2011" s="5">
        <f t="shared" si="124"/>
        <v>305.15800000000002</v>
      </c>
      <c r="P2011">
        <f t="shared" si="125"/>
        <v>383.3643216080402</v>
      </c>
      <c r="Q2011" s="6" t="s">
        <v>8319</v>
      </c>
      <c r="R2011" s="6" t="s">
        <v>8349</v>
      </c>
      <c r="S2011">
        <f t="shared" si="126"/>
        <v>2016</v>
      </c>
      <c r="T2011">
        <f t="shared" si="127"/>
        <v>10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9">
        <v>42600.788090277776</v>
      </c>
      <c r="J2012" s="9">
        <v>42570.788090277776</v>
      </c>
      <c r="K2012" t="b">
        <v>1</v>
      </c>
      <c r="L2012">
        <v>1737</v>
      </c>
      <c r="M2012" t="b">
        <v>1</v>
      </c>
      <c r="N2012" s="6" t="s">
        <v>8295</v>
      </c>
      <c r="O2012" s="5">
        <f t="shared" si="124"/>
        <v>320.05299999999994</v>
      </c>
      <c r="P2012">
        <f t="shared" si="125"/>
        <v>55.276856649395505</v>
      </c>
      <c r="Q2012" s="6" t="s">
        <v>8319</v>
      </c>
      <c r="R2012" s="6" t="s">
        <v>8349</v>
      </c>
      <c r="S2012">
        <f t="shared" si="126"/>
        <v>2016</v>
      </c>
      <c r="T2012">
        <f t="shared" si="127"/>
        <v>7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9">
        <v>42380.749999999993</v>
      </c>
      <c r="J2013" s="9">
        <v>42347.150150462963</v>
      </c>
      <c r="K2013" t="b">
        <v>1</v>
      </c>
      <c r="L2013">
        <v>971</v>
      </c>
      <c r="M2013" t="b">
        <v>1</v>
      </c>
      <c r="N2013" s="6" t="s">
        <v>8295</v>
      </c>
      <c r="O2013" s="5">
        <f t="shared" si="124"/>
        <v>819.56399999999996</v>
      </c>
      <c r="P2013">
        <f t="shared" si="125"/>
        <v>422.02059732234807</v>
      </c>
      <c r="Q2013" s="6" t="s">
        <v>8319</v>
      </c>
      <c r="R2013" s="6" t="s">
        <v>8349</v>
      </c>
      <c r="S2013">
        <f t="shared" si="126"/>
        <v>2015</v>
      </c>
      <c r="T2013">
        <f t="shared" si="127"/>
        <v>12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9">
        <v>42040.613900462959</v>
      </c>
      <c r="J2014" s="9">
        <v>42010.613900462959</v>
      </c>
      <c r="K2014" t="b">
        <v>1</v>
      </c>
      <c r="L2014">
        <v>183</v>
      </c>
      <c r="M2014" t="b">
        <v>1</v>
      </c>
      <c r="N2014" s="6" t="s">
        <v>8295</v>
      </c>
      <c r="O2014" s="5">
        <f t="shared" si="124"/>
        <v>234.90000000000003</v>
      </c>
      <c r="P2014">
        <f t="shared" si="125"/>
        <v>64.180327868852459</v>
      </c>
      <c r="Q2014" s="6" t="s">
        <v>8319</v>
      </c>
      <c r="R2014" s="6" t="s">
        <v>8349</v>
      </c>
      <c r="S2014">
        <f t="shared" si="126"/>
        <v>2015</v>
      </c>
      <c r="T2014">
        <f t="shared" si="127"/>
        <v>1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9">
        <v>42559.752476851849</v>
      </c>
      <c r="J2015" s="9">
        <v>42499.752476851849</v>
      </c>
      <c r="K2015" t="b">
        <v>1</v>
      </c>
      <c r="L2015">
        <v>4562</v>
      </c>
      <c r="M2015" t="b">
        <v>1</v>
      </c>
      <c r="N2015" s="6" t="s">
        <v>8295</v>
      </c>
      <c r="O2015" s="5">
        <f t="shared" si="124"/>
        <v>494.91374999999999</v>
      </c>
      <c r="P2015">
        <f t="shared" si="125"/>
        <v>173.57781674704077</v>
      </c>
      <c r="Q2015" s="6" t="s">
        <v>8319</v>
      </c>
      <c r="R2015" s="6" t="s">
        <v>8349</v>
      </c>
      <c r="S2015">
        <f t="shared" si="126"/>
        <v>2016</v>
      </c>
      <c r="T2015">
        <f t="shared" si="127"/>
        <v>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9">
        <v>41357.964571759258</v>
      </c>
      <c r="J2016" s="9">
        <v>41324.006238425922</v>
      </c>
      <c r="K2016" t="b">
        <v>1</v>
      </c>
      <c r="L2016">
        <v>26457</v>
      </c>
      <c r="M2016" t="b">
        <v>1</v>
      </c>
      <c r="N2016" s="6" t="s">
        <v>8295</v>
      </c>
      <c r="O2016" s="5">
        <f t="shared" si="124"/>
        <v>7813.7822333333334</v>
      </c>
      <c r="P2016">
        <f t="shared" si="125"/>
        <v>88.601680840609291</v>
      </c>
      <c r="Q2016" s="6" t="s">
        <v>8319</v>
      </c>
      <c r="R2016" s="6" t="s">
        <v>8349</v>
      </c>
      <c r="S2016">
        <f t="shared" si="126"/>
        <v>2013</v>
      </c>
      <c r="T2016">
        <f t="shared" si="127"/>
        <v>2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9">
        <v>40795.668553240735</v>
      </c>
      <c r="J2017" s="9">
        <v>40765.668553240735</v>
      </c>
      <c r="K2017" t="b">
        <v>1</v>
      </c>
      <c r="L2017">
        <v>162</v>
      </c>
      <c r="M2017" t="b">
        <v>1</v>
      </c>
      <c r="N2017" s="6" t="s">
        <v>8295</v>
      </c>
      <c r="O2017" s="5">
        <f t="shared" si="124"/>
        <v>113.00013888888888</v>
      </c>
      <c r="P2017">
        <f t="shared" si="125"/>
        <v>50.222283950617282</v>
      </c>
      <c r="Q2017" s="6" t="s">
        <v>8319</v>
      </c>
      <c r="R2017" s="6" t="s">
        <v>8349</v>
      </c>
      <c r="S2017">
        <f t="shared" si="126"/>
        <v>2011</v>
      </c>
      <c r="T2017">
        <f t="shared" si="127"/>
        <v>8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9">
        <v>41342.672442129624</v>
      </c>
      <c r="J2018" s="9">
        <v>41312.672442129624</v>
      </c>
      <c r="K2018" t="b">
        <v>1</v>
      </c>
      <c r="L2018">
        <v>479</v>
      </c>
      <c r="M2018" t="b">
        <v>1</v>
      </c>
      <c r="N2018" s="6" t="s">
        <v>8295</v>
      </c>
      <c r="O2018" s="5">
        <f t="shared" si="124"/>
        <v>921.54219999999998</v>
      </c>
      <c r="P2018">
        <f t="shared" si="125"/>
        <v>192.38876826722338</v>
      </c>
      <c r="Q2018" s="6" t="s">
        <v>8319</v>
      </c>
      <c r="R2018" s="6" t="s">
        <v>8349</v>
      </c>
      <c r="S2018">
        <f t="shared" si="126"/>
        <v>2013</v>
      </c>
      <c r="T2018">
        <f t="shared" si="127"/>
        <v>2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9">
        <v>40991.958333333328</v>
      </c>
      <c r="J2019" s="9">
        <v>40960.849016203698</v>
      </c>
      <c r="K2019" t="b">
        <v>1</v>
      </c>
      <c r="L2019">
        <v>426</v>
      </c>
      <c r="M2019" t="b">
        <v>1</v>
      </c>
      <c r="N2019" s="6" t="s">
        <v>8295</v>
      </c>
      <c r="O2019" s="5">
        <f t="shared" si="124"/>
        <v>125.10239999999999</v>
      </c>
      <c r="P2019">
        <f t="shared" si="125"/>
        <v>73.416901408450698</v>
      </c>
      <c r="Q2019" s="6" t="s">
        <v>8319</v>
      </c>
      <c r="R2019" s="6" t="s">
        <v>8349</v>
      </c>
      <c r="S2019">
        <f t="shared" si="126"/>
        <v>2012</v>
      </c>
      <c r="T2019">
        <f t="shared" si="127"/>
        <v>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9">
        <v>42229.157511574071</v>
      </c>
      <c r="J2020" s="9">
        <v>42199.157511574071</v>
      </c>
      <c r="K2020" t="b">
        <v>1</v>
      </c>
      <c r="L2020">
        <v>450</v>
      </c>
      <c r="M2020" t="b">
        <v>1</v>
      </c>
      <c r="N2020" s="6" t="s">
        <v>8295</v>
      </c>
      <c r="O2020" s="5">
        <f t="shared" si="124"/>
        <v>102.24343076923077</v>
      </c>
      <c r="P2020">
        <f t="shared" si="125"/>
        <v>147.68495555555555</v>
      </c>
      <c r="Q2020" s="6" t="s">
        <v>8319</v>
      </c>
      <c r="R2020" s="6" t="s">
        <v>8349</v>
      </c>
      <c r="S2020">
        <f t="shared" si="126"/>
        <v>2015</v>
      </c>
      <c r="T2020">
        <f t="shared" si="127"/>
        <v>7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9">
        <v>42635.500243055554</v>
      </c>
      <c r="J2021" s="9">
        <v>42605.500243055554</v>
      </c>
      <c r="K2021" t="b">
        <v>1</v>
      </c>
      <c r="L2021">
        <v>1780</v>
      </c>
      <c r="M2021" t="b">
        <v>1</v>
      </c>
      <c r="N2021" s="6" t="s">
        <v>8295</v>
      </c>
      <c r="O2021" s="5">
        <f t="shared" si="124"/>
        <v>484.90975000000003</v>
      </c>
      <c r="P2021">
        <f t="shared" si="125"/>
        <v>108.96848314606741</v>
      </c>
      <c r="Q2021" s="6" t="s">
        <v>8319</v>
      </c>
      <c r="R2021" s="6" t="s">
        <v>8349</v>
      </c>
      <c r="S2021">
        <f t="shared" si="126"/>
        <v>2016</v>
      </c>
      <c r="T2021">
        <f t="shared" si="127"/>
        <v>8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9">
        <v>41773.752777777772</v>
      </c>
      <c r="J2022" s="9">
        <v>41736.88916666666</v>
      </c>
      <c r="K2022" t="b">
        <v>1</v>
      </c>
      <c r="L2022">
        <v>122</v>
      </c>
      <c r="M2022" t="b">
        <v>1</v>
      </c>
      <c r="N2022" s="6" t="s">
        <v>8295</v>
      </c>
      <c r="O2022" s="5">
        <f t="shared" si="124"/>
        <v>192.33333333333334</v>
      </c>
      <c r="P2022">
        <f t="shared" si="125"/>
        <v>23.647540983606557</v>
      </c>
      <c r="Q2022" s="6" t="s">
        <v>8319</v>
      </c>
      <c r="R2022" s="6" t="s">
        <v>8349</v>
      </c>
      <c r="S2022">
        <f t="shared" si="126"/>
        <v>2014</v>
      </c>
      <c r="T2022">
        <f t="shared" si="127"/>
        <v>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9">
        <v>41905.862233796295</v>
      </c>
      <c r="J2023" s="9">
        <v>41860.862233796295</v>
      </c>
      <c r="K2023" t="b">
        <v>1</v>
      </c>
      <c r="L2023">
        <v>95</v>
      </c>
      <c r="M2023" t="b">
        <v>1</v>
      </c>
      <c r="N2023" s="6" t="s">
        <v>8295</v>
      </c>
      <c r="O2023" s="5">
        <f t="shared" si="124"/>
        <v>281.10000000000002</v>
      </c>
      <c r="P2023">
        <f t="shared" si="125"/>
        <v>147.94736842105263</v>
      </c>
      <c r="Q2023" s="6" t="s">
        <v>8319</v>
      </c>
      <c r="R2023" s="6" t="s">
        <v>8349</v>
      </c>
      <c r="S2023">
        <f t="shared" si="126"/>
        <v>2014</v>
      </c>
      <c r="T2023">
        <f t="shared" si="127"/>
        <v>8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9">
        <v>42532.36078703704</v>
      </c>
      <c r="J2024" s="9">
        <v>42502.36078703704</v>
      </c>
      <c r="K2024" t="b">
        <v>1</v>
      </c>
      <c r="L2024">
        <v>325</v>
      </c>
      <c r="M2024" t="b">
        <v>1</v>
      </c>
      <c r="N2024" s="6" t="s">
        <v>8295</v>
      </c>
      <c r="O2024" s="5">
        <f t="shared" si="124"/>
        <v>125.13700000000001</v>
      </c>
      <c r="P2024">
        <f t="shared" si="125"/>
        <v>385.03692307692307</v>
      </c>
      <c r="Q2024" s="6" t="s">
        <v>8319</v>
      </c>
      <c r="R2024" s="6" t="s">
        <v>8349</v>
      </c>
      <c r="S2024">
        <f t="shared" si="126"/>
        <v>2016</v>
      </c>
      <c r="T2024">
        <f t="shared" si="127"/>
        <v>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9">
        <v>42166.212418981479</v>
      </c>
      <c r="J2025" s="9">
        <v>42136.212418981479</v>
      </c>
      <c r="K2025" t="b">
        <v>1</v>
      </c>
      <c r="L2025">
        <v>353</v>
      </c>
      <c r="M2025" t="b">
        <v>1</v>
      </c>
      <c r="N2025" s="6" t="s">
        <v>8295</v>
      </c>
      <c r="O2025" s="5">
        <f t="shared" si="124"/>
        <v>161.459</v>
      </c>
      <c r="P2025">
        <f t="shared" si="125"/>
        <v>457.39093484419266</v>
      </c>
      <c r="Q2025" s="6" t="s">
        <v>8319</v>
      </c>
      <c r="R2025" s="6" t="s">
        <v>8349</v>
      </c>
      <c r="S2025">
        <f t="shared" si="126"/>
        <v>2015</v>
      </c>
      <c r="T2025">
        <f t="shared" si="127"/>
        <v>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9">
        <v>41133.916666666664</v>
      </c>
      <c r="J2026" s="9">
        <v>41099.758611111109</v>
      </c>
      <c r="K2026" t="b">
        <v>1</v>
      </c>
      <c r="L2026">
        <v>105</v>
      </c>
      <c r="M2026" t="b">
        <v>1</v>
      </c>
      <c r="N2026" s="6" t="s">
        <v>8295</v>
      </c>
      <c r="O2026" s="5">
        <f t="shared" si="124"/>
        <v>585.35</v>
      </c>
      <c r="P2026">
        <f t="shared" si="125"/>
        <v>222.99047619047619</v>
      </c>
      <c r="Q2026" s="6" t="s">
        <v>8319</v>
      </c>
      <c r="R2026" s="6" t="s">
        <v>8349</v>
      </c>
      <c r="S2026">
        <f t="shared" si="126"/>
        <v>2012</v>
      </c>
      <c r="T2026">
        <f t="shared" si="127"/>
        <v>7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9">
        <v>42165.976226851846</v>
      </c>
      <c r="J2027" s="9">
        <v>42135.976226851846</v>
      </c>
      <c r="K2027" t="b">
        <v>1</v>
      </c>
      <c r="L2027">
        <v>729</v>
      </c>
      <c r="M2027" t="b">
        <v>1</v>
      </c>
      <c r="N2027" s="6" t="s">
        <v>8295</v>
      </c>
      <c r="O2027" s="5">
        <f t="shared" si="124"/>
        <v>201.14999999999998</v>
      </c>
      <c r="P2027">
        <f t="shared" si="125"/>
        <v>220.74074074074073</v>
      </c>
      <c r="Q2027" s="6" t="s">
        <v>8319</v>
      </c>
      <c r="R2027" s="6" t="s">
        <v>8349</v>
      </c>
      <c r="S2027">
        <f t="shared" si="126"/>
        <v>2015</v>
      </c>
      <c r="T2027">
        <f t="shared" si="127"/>
        <v>5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9">
        <v>41749.957638888889</v>
      </c>
      <c r="J2028" s="9">
        <v>41704.527604166666</v>
      </c>
      <c r="K2028" t="b">
        <v>1</v>
      </c>
      <c r="L2028">
        <v>454</v>
      </c>
      <c r="M2028" t="b">
        <v>1</v>
      </c>
      <c r="N2028" s="6" t="s">
        <v>8295</v>
      </c>
      <c r="O2028" s="5">
        <f t="shared" si="124"/>
        <v>133.48307999999997</v>
      </c>
      <c r="P2028">
        <f t="shared" si="125"/>
        <v>73.503898678414089</v>
      </c>
      <c r="Q2028" s="6" t="s">
        <v>8319</v>
      </c>
      <c r="R2028" s="6" t="s">
        <v>8349</v>
      </c>
      <c r="S2028">
        <f t="shared" si="126"/>
        <v>2014</v>
      </c>
      <c r="T2028">
        <f t="shared" si="127"/>
        <v>3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9">
        <v>42093.563877314817</v>
      </c>
      <c r="J2029" s="9">
        <v>42048.605543981481</v>
      </c>
      <c r="K2029" t="b">
        <v>1</v>
      </c>
      <c r="L2029">
        <v>539</v>
      </c>
      <c r="M2029" t="b">
        <v>1</v>
      </c>
      <c r="N2029" s="6" t="s">
        <v>8295</v>
      </c>
      <c r="O2029" s="5">
        <f t="shared" si="124"/>
        <v>120.24900000000001</v>
      </c>
      <c r="P2029">
        <f t="shared" si="125"/>
        <v>223.09647495361781</v>
      </c>
      <c r="Q2029" s="6" t="s">
        <v>8319</v>
      </c>
      <c r="R2029" s="6" t="s">
        <v>8349</v>
      </c>
      <c r="S2029">
        <f t="shared" si="126"/>
        <v>2015</v>
      </c>
      <c r="T2029">
        <f t="shared" si="127"/>
        <v>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9">
        <v>40252.704861111109</v>
      </c>
      <c r="J2030" s="9">
        <v>40215.710717592592</v>
      </c>
      <c r="K2030" t="b">
        <v>1</v>
      </c>
      <c r="L2030">
        <v>79</v>
      </c>
      <c r="M2030" t="b">
        <v>1</v>
      </c>
      <c r="N2030" s="6" t="s">
        <v>8295</v>
      </c>
      <c r="O2030" s="5">
        <f t="shared" si="124"/>
        <v>126.16666666666667</v>
      </c>
      <c r="P2030">
        <f t="shared" si="125"/>
        <v>47.911392405063289</v>
      </c>
      <c r="Q2030" s="6" t="s">
        <v>8319</v>
      </c>
      <c r="R2030" s="6" t="s">
        <v>8349</v>
      </c>
      <c r="S2030">
        <f t="shared" si="126"/>
        <v>2010</v>
      </c>
      <c r="T2030">
        <f t="shared" si="127"/>
        <v>2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9">
        <v>41877.813437500001</v>
      </c>
      <c r="J2031" s="9">
        <v>41847.813437500001</v>
      </c>
      <c r="K2031" t="b">
        <v>1</v>
      </c>
      <c r="L2031">
        <v>94</v>
      </c>
      <c r="M2031" t="b">
        <v>1</v>
      </c>
      <c r="N2031" s="6" t="s">
        <v>8295</v>
      </c>
      <c r="O2031" s="5">
        <f t="shared" si="124"/>
        <v>361.2</v>
      </c>
      <c r="P2031">
        <f t="shared" si="125"/>
        <v>96.063829787234042</v>
      </c>
      <c r="Q2031" s="6" t="s">
        <v>8319</v>
      </c>
      <c r="R2031" s="6" t="s">
        <v>8349</v>
      </c>
      <c r="S2031">
        <f t="shared" si="126"/>
        <v>2014</v>
      </c>
      <c r="T2031">
        <f t="shared" si="127"/>
        <v>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9">
        <v>41242.788148148145</v>
      </c>
      <c r="J2032" s="9">
        <v>41212.788148148145</v>
      </c>
      <c r="K2032" t="b">
        <v>1</v>
      </c>
      <c r="L2032">
        <v>625</v>
      </c>
      <c r="M2032" t="b">
        <v>1</v>
      </c>
      <c r="N2032" s="6" t="s">
        <v>8295</v>
      </c>
      <c r="O2032" s="5">
        <f t="shared" si="124"/>
        <v>226.239013671875</v>
      </c>
      <c r="P2032">
        <f t="shared" si="125"/>
        <v>118.6144</v>
      </c>
      <c r="Q2032" s="6" t="s">
        <v>8319</v>
      </c>
      <c r="R2032" s="6" t="s">
        <v>8349</v>
      </c>
      <c r="S2032">
        <f t="shared" si="126"/>
        <v>2012</v>
      </c>
      <c r="T2032">
        <f t="shared" si="127"/>
        <v>10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9">
        <v>42012.833333333336</v>
      </c>
      <c r="J2033" s="9">
        <v>41975.120983796289</v>
      </c>
      <c r="K2033" t="b">
        <v>1</v>
      </c>
      <c r="L2033">
        <v>508</v>
      </c>
      <c r="M2033" t="b">
        <v>1</v>
      </c>
      <c r="N2033" s="6" t="s">
        <v>8295</v>
      </c>
      <c r="O2033" s="5">
        <f t="shared" si="124"/>
        <v>120.35</v>
      </c>
      <c r="P2033">
        <f t="shared" si="125"/>
        <v>118.45472440944881</v>
      </c>
      <c r="Q2033" s="6" t="s">
        <v>8319</v>
      </c>
      <c r="R2033" s="6" t="s">
        <v>8349</v>
      </c>
      <c r="S2033">
        <f t="shared" si="126"/>
        <v>2014</v>
      </c>
      <c r="T2033">
        <f t="shared" si="127"/>
        <v>12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9">
        <v>42718.999999999993</v>
      </c>
      <c r="J2034" s="9">
        <v>42689.35733796296</v>
      </c>
      <c r="K2034" t="b">
        <v>1</v>
      </c>
      <c r="L2034">
        <v>531</v>
      </c>
      <c r="M2034" t="b">
        <v>1</v>
      </c>
      <c r="N2034" s="6" t="s">
        <v>8295</v>
      </c>
      <c r="O2034" s="5">
        <f t="shared" si="124"/>
        <v>304.18799999999999</v>
      </c>
      <c r="P2034">
        <f t="shared" si="125"/>
        <v>143.21468926553672</v>
      </c>
      <c r="Q2034" s="6" t="s">
        <v>8319</v>
      </c>
      <c r="R2034" s="6" t="s">
        <v>8349</v>
      </c>
      <c r="S2034">
        <f t="shared" si="126"/>
        <v>2016</v>
      </c>
      <c r="T2034">
        <f t="shared" si="127"/>
        <v>11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9">
        <v>41754.874050925922</v>
      </c>
      <c r="J2035" s="9">
        <v>41724.874050925922</v>
      </c>
      <c r="K2035" t="b">
        <v>1</v>
      </c>
      <c r="L2035">
        <v>158</v>
      </c>
      <c r="M2035" t="b">
        <v>1</v>
      </c>
      <c r="N2035" s="6" t="s">
        <v>8295</v>
      </c>
      <c r="O2035" s="5">
        <f t="shared" si="124"/>
        <v>178.67599999999999</v>
      </c>
      <c r="P2035">
        <f t="shared" si="125"/>
        <v>282.71518987341773</v>
      </c>
      <c r="Q2035" s="6" t="s">
        <v>8319</v>
      </c>
      <c r="R2035" s="6" t="s">
        <v>8349</v>
      </c>
      <c r="S2035">
        <f t="shared" si="126"/>
        <v>2014</v>
      </c>
      <c r="T2035">
        <f t="shared" si="127"/>
        <v>3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9">
        <v>42131.081944444442</v>
      </c>
      <c r="J2036" s="9">
        <v>42075.921678240738</v>
      </c>
      <c r="K2036" t="b">
        <v>1</v>
      </c>
      <c r="L2036">
        <v>508</v>
      </c>
      <c r="M2036" t="b">
        <v>1</v>
      </c>
      <c r="N2036" s="6" t="s">
        <v>8295</v>
      </c>
      <c r="O2036" s="5">
        <f t="shared" si="124"/>
        <v>386.81998717948721</v>
      </c>
      <c r="P2036">
        <f t="shared" si="125"/>
        <v>593.93620078740162</v>
      </c>
      <c r="Q2036" s="6" t="s">
        <v>8319</v>
      </c>
      <c r="R2036" s="6" t="s">
        <v>8349</v>
      </c>
      <c r="S2036">
        <f t="shared" si="126"/>
        <v>2015</v>
      </c>
      <c r="T2036">
        <f t="shared" si="127"/>
        <v>3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9">
        <v>42356.833333333336</v>
      </c>
      <c r="J2037" s="9">
        <v>42311.41674768518</v>
      </c>
      <c r="K2037" t="b">
        <v>1</v>
      </c>
      <c r="L2037">
        <v>644</v>
      </c>
      <c r="M2037" t="b">
        <v>1</v>
      </c>
      <c r="N2037" s="6" t="s">
        <v>8295</v>
      </c>
      <c r="O2037" s="5">
        <f t="shared" si="124"/>
        <v>211.03642500000004</v>
      </c>
      <c r="P2037">
        <f t="shared" si="125"/>
        <v>262.15704968944101</v>
      </c>
      <c r="Q2037" s="6" t="s">
        <v>8319</v>
      </c>
      <c r="R2037" s="6" t="s">
        <v>8349</v>
      </c>
      <c r="S2037">
        <f t="shared" si="126"/>
        <v>2015</v>
      </c>
      <c r="T2037">
        <f t="shared" si="127"/>
        <v>11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9">
        <v>41768.656469907408</v>
      </c>
      <c r="J2038" s="9">
        <v>41738.656469907408</v>
      </c>
      <c r="K2038" t="b">
        <v>1</v>
      </c>
      <c r="L2038">
        <v>848</v>
      </c>
      <c r="M2038" t="b">
        <v>1</v>
      </c>
      <c r="N2038" s="6" t="s">
        <v>8295</v>
      </c>
      <c r="O2038" s="5">
        <f t="shared" si="124"/>
        <v>131.66833333333335</v>
      </c>
      <c r="P2038">
        <f t="shared" si="125"/>
        <v>46.580778301886795</v>
      </c>
      <c r="Q2038" s="6" t="s">
        <v>8319</v>
      </c>
      <c r="R2038" s="6" t="s">
        <v>8349</v>
      </c>
      <c r="S2038">
        <f t="shared" si="126"/>
        <v>2014</v>
      </c>
      <c r="T2038">
        <f t="shared" si="127"/>
        <v>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9">
        <v>41638.043437499997</v>
      </c>
      <c r="J2039" s="9">
        <v>41578.001770833333</v>
      </c>
      <c r="K2039" t="b">
        <v>1</v>
      </c>
      <c r="L2039">
        <v>429</v>
      </c>
      <c r="M2039" t="b">
        <v>1</v>
      </c>
      <c r="N2039" s="6" t="s">
        <v>8295</v>
      </c>
      <c r="O2039" s="5">
        <f t="shared" si="124"/>
        <v>300.47639999999996</v>
      </c>
      <c r="P2039">
        <f t="shared" si="125"/>
        <v>70.041118881118877</v>
      </c>
      <c r="Q2039" s="6" t="s">
        <v>8319</v>
      </c>
      <c r="R2039" s="6" t="s">
        <v>8349</v>
      </c>
      <c r="S2039">
        <f t="shared" si="126"/>
        <v>2013</v>
      </c>
      <c r="T2039">
        <f t="shared" si="127"/>
        <v>10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9">
        <v>41456.541666666664</v>
      </c>
      <c r="J2040" s="9">
        <v>41424.062743055554</v>
      </c>
      <c r="K2040" t="b">
        <v>1</v>
      </c>
      <c r="L2040">
        <v>204</v>
      </c>
      <c r="M2040" t="b">
        <v>1</v>
      </c>
      <c r="N2040" s="6" t="s">
        <v>8295</v>
      </c>
      <c r="O2040" s="5">
        <f t="shared" si="124"/>
        <v>420.51249999999999</v>
      </c>
      <c r="P2040">
        <f t="shared" si="125"/>
        <v>164.90686274509804</v>
      </c>
      <c r="Q2040" s="6" t="s">
        <v>8319</v>
      </c>
      <c r="R2040" s="6" t="s">
        <v>8349</v>
      </c>
      <c r="S2040">
        <f t="shared" si="126"/>
        <v>2013</v>
      </c>
      <c r="T2040">
        <f t="shared" si="127"/>
        <v>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9">
        <v>42704.999305555553</v>
      </c>
      <c r="J2041" s="9">
        <v>42675.23061342592</v>
      </c>
      <c r="K2041" t="b">
        <v>1</v>
      </c>
      <c r="L2041">
        <v>379</v>
      </c>
      <c r="M2041" t="b">
        <v>1</v>
      </c>
      <c r="N2041" s="6" t="s">
        <v>8295</v>
      </c>
      <c r="O2041" s="5">
        <f t="shared" si="124"/>
        <v>136.21680000000001</v>
      </c>
      <c r="P2041">
        <f t="shared" si="125"/>
        <v>449.26385224274406</v>
      </c>
      <c r="Q2041" s="6" t="s">
        <v>8319</v>
      </c>
      <c r="R2041" s="6" t="s">
        <v>8349</v>
      </c>
      <c r="S2041">
        <f t="shared" si="126"/>
        <v>2016</v>
      </c>
      <c r="T2041">
        <f t="shared" si="127"/>
        <v>11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9">
        <v>41593.760451388887</v>
      </c>
      <c r="J2042" s="9">
        <v>41578.718784722223</v>
      </c>
      <c r="K2042" t="b">
        <v>1</v>
      </c>
      <c r="L2042">
        <v>271</v>
      </c>
      <c r="M2042" t="b">
        <v>1</v>
      </c>
      <c r="N2042" s="6" t="s">
        <v>8295</v>
      </c>
      <c r="O2042" s="5">
        <f t="shared" si="124"/>
        <v>248.17133333333334</v>
      </c>
      <c r="P2042">
        <f t="shared" si="125"/>
        <v>27.472841328413285</v>
      </c>
      <c r="Q2042" s="6" t="s">
        <v>8319</v>
      </c>
      <c r="R2042" s="6" t="s">
        <v>8349</v>
      </c>
      <c r="S2042">
        <f t="shared" si="126"/>
        <v>2013</v>
      </c>
      <c r="T2042">
        <f t="shared" si="127"/>
        <v>10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9">
        <v>42684.359108796292</v>
      </c>
      <c r="J2043" s="9">
        <v>42654.317442129628</v>
      </c>
      <c r="K2043" t="b">
        <v>0</v>
      </c>
      <c r="L2043">
        <v>120</v>
      </c>
      <c r="M2043" t="b">
        <v>1</v>
      </c>
      <c r="N2043" s="6" t="s">
        <v>8295</v>
      </c>
      <c r="O2043" s="5">
        <f t="shared" si="124"/>
        <v>181.86315789473684</v>
      </c>
      <c r="P2043">
        <f t="shared" si="125"/>
        <v>143.97499999999999</v>
      </c>
      <c r="Q2043" s="6" t="s">
        <v>8319</v>
      </c>
      <c r="R2043" s="6" t="s">
        <v>8349</v>
      </c>
      <c r="S2043">
        <f t="shared" si="126"/>
        <v>2016</v>
      </c>
      <c r="T2043">
        <f t="shared" si="127"/>
        <v>10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9">
        <v>42391.499699074069</v>
      </c>
      <c r="J2044" s="9">
        <v>42331.499699074069</v>
      </c>
      <c r="K2044" t="b">
        <v>0</v>
      </c>
      <c r="L2044">
        <v>140</v>
      </c>
      <c r="M2044" t="b">
        <v>1</v>
      </c>
      <c r="N2044" s="6" t="s">
        <v>8295</v>
      </c>
      <c r="O2044" s="5">
        <f t="shared" si="124"/>
        <v>123.53</v>
      </c>
      <c r="P2044">
        <f t="shared" si="125"/>
        <v>88.23571428571428</v>
      </c>
      <c r="Q2044" s="6" t="s">
        <v>8319</v>
      </c>
      <c r="R2044" s="6" t="s">
        <v>8349</v>
      </c>
      <c r="S2044">
        <f t="shared" si="126"/>
        <v>2015</v>
      </c>
      <c r="T2044">
        <f t="shared" si="127"/>
        <v>11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9">
        <v>42714.999305555553</v>
      </c>
      <c r="J2045" s="9">
        <v>42660.968483796292</v>
      </c>
      <c r="K2045" t="b">
        <v>0</v>
      </c>
      <c r="L2045">
        <v>193</v>
      </c>
      <c r="M2045" t="b">
        <v>1</v>
      </c>
      <c r="N2045" s="6" t="s">
        <v>8295</v>
      </c>
      <c r="O2045" s="5">
        <f t="shared" si="124"/>
        <v>506.20938628158842</v>
      </c>
      <c r="P2045">
        <f t="shared" si="125"/>
        <v>36.326424870466319</v>
      </c>
      <c r="Q2045" s="6" t="s">
        <v>8319</v>
      </c>
      <c r="R2045" s="6" t="s">
        <v>8349</v>
      </c>
      <c r="S2045">
        <f t="shared" si="126"/>
        <v>2016</v>
      </c>
      <c r="T2045">
        <f t="shared" si="127"/>
        <v>10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9">
        <v>42168.475856481477</v>
      </c>
      <c r="J2046" s="9">
        <v>42138.475856481477</v>
      </c>
      <c r="K2046" t="b">
        <v>0</v>
      </c>
      <c r="L2046">
        <v>180</v>
      </c>
      <c r="M2046" t="b">
        <v>1</v>
      </c>
      <c r="N2046" s="6" t="s">
        <v>8295</v>
      </c>
      <c r="O2046" s="5">
        <f t="shared" si="124"/>
        <v>108.21333333333334</v>
      </c>
      <c r="P2046">
        <f t="shared" si="125"/>
        <v>90.177777777777777</v>
      </c>
      <c r="Q2046" s="6" t="s">
        <v>8319</v>
      </c>
      <c r="R2046" s="6" t="s">
        <v>8349</v>
      </c>
      <c r="S2046">
        <f t="shared" si="126"/>
        <v>2015</v>
      </c>
      <c r="T2046">
        <f t="shared" si="127"/>
        <v>5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9">
        <v>41098.880173611105</v>
      </c>
      <c r="J2047" s="9">
        <v>41068.880173611105</v>
      </c>
      <c r="K2047" t="b">
        <v>0</v>
      </c>
      <c r="L2047">
        <v>263</v>
      </c>
      <c r="M2047" t="b">
        <v>1</v>
      </c>
      <c r="N2047" s="6" t="s">
        <v>8295</v>
      </c>
      <c r="O2047" s="5">
        <f t="shared" si="124"/>
        <v>819.18387755102037</v>
      </c>
      <c r="P2047">
        <f t="shared" si="125"/>
        <v>152.62361216730039</v>
      </c>
      <c r="Q2047" s="6" t="s">
        <v>8319</v>
      </c>
      <c r="R2047" s="6" t="s">
        <v>8349</v>
      </c>
      <c r="S2047">
        <f t="shared" si="126"/>
        <v>2012</v>
      </c>
      <c r="T2047">
        <f t="shared" si="127"/>
        <v>6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9">
        <v>41416.963472222218</v>
      </c>
      <c r="J2048" s="9">
        <v>41386.963472222218</v>
      </c>
      <c r="K2048" t="b">
        <v>0</v>
      </c>
      <c r="L2048">
        <v>217</v>
      </c>
      <c r="M2048" t="b">
        <v>1</v>
      </c>
      <c r="N2048" s="6" t="s">
        <v>8295</v>
      </c>
      <c r="O2048" s="5">
        <f t="shared" si="124"/>
        <v>121.10000000000001</v>
      </c>
      <c r="P2048">
        <f t="shared" si="125"/>
        <v>55.806451612903224</v>
      </c>
      <c r="Q2048" s="6" t="s">
        <v>8319</v>
      </c>
      <c r="R2048" s="6" t="s">
        <v>8349</v>
      </c>
      <c r="S2048">
        <f t="shared" si="126"/>
        <v>2013</v>
      </c>
      <c r="T2048">
        <f t="shared" si="127"/>
        <v>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9">
        <v>42110.791666666664</v>
      </c>
      <c r="J2049" s="9">
        <v>42081.695254629631</v>
      </c>
      <c r="K2049" t="b">
        <v>0</v>
      </c>
      <c r="L2049">
        <v>443</v>
      </c>
      <c r="M2049" t="b">
        <v>1</v>
      </c>
      <c r="N2049" s="6" t="s">
        <v>8295</v>
      </c>
      <c r="O2049" s="5">
        <f t="shared" si="124"/>
        <v>102.99897959183673</v>
      </c>
      <c r="P2049">
        <f t="shared" si="125"/>
        <v>227.85327313769753</v>
      </c>
      <c r="Q2049" s="6" t="s">
        <v>8319</v>
      </c>
      <c r="R2049" s="6" t="s">
        <v>8349</v>
      </c>
      <c r="S2049">
        <f t="shared" si="126"/>
        <v>2015</v>
      </c>
      <c r="T2049">
        <f t="shared" si="127"/>
        <v>3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9">
        <v>41417.443182870367</v>
      </c>
      <c r="J2050" s="9">
        <v>41387.443182870367</v>
      </c>
      <c r="K2050" t="b">
        <v>0</v>
      </c>
      <c r="L2050">
        <v>1373</v>
      </c>
      <c r="M2050" t="b">
        <v>1</v>
      </c>
      <c r="N2050" s="6" t="s">
        <v>8295</v>
      </c>
      <c r="O2050" s="5">
        <f t="shared" ref="O2050:O2113" si="128">E2050/D2050*100</f>
        <v>148.33229411764705</v>
      </c>
      <c r="P2050">
        <f t="shared" ref="P2050:P2113" si="129">E2050/L2050</f>
        <v>91.82989803350327</v>
      </c>
      <c r="Q2050" s="6" t="s">
        <v>8319</v>
      </c>
      <c r="R2050" s="6" t="s">
        <v>8349</v>
      </c>
      <c r="S2050">
        <f t="shared" si="126"/>
        <v>2013</v>
      </c>
      <c r="T2050">
        <f t="shared" si="127"/>
        <v>4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9">
        <v>41610.749305555553</v>
      </c>
      <c r="J2051" s="9">
        <v>41575.319016203699</v>
      </c>
      <c r="K2051" t="b">
        <v>0</v>
      </c>
      <c r="L2051">
        <v>742</v>
      </c>
      <c r="M2051" t="b">
        <v>1</v>
      </c>
      <c r="N2051" s="6" t="s">
        <v>8295</v>
      </c>
      <c r="O2051" s="5">
        <f t="shared" si="128"/>
        <v>120.19070000000001</v>
      </c>
      <c r="P2051">
        <f t="shared" si="129"/>
        <v>80.991037735849048</v>
      </c>
      <c r="Q2051" s="6" t="s">
        <v>8319</v>
      </c>
      <c r="R2051" s="6" t="s">
        <v>8349</v>
      </c>
      <c r="S2051">
        <f t="shared" ref="S2051:S2114" si="130">YEAR(J2051)</f>
        <v>2013</v>
      </c>
      <c r="T2051">
        <f t="shared" ref="T2051:T2114" si="131">MONTH(J2051)</f>
        <v>10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9">
        <v>42154.863171296289</v>
      </c>
      <c r="J2052" s="9">
        <v>42114.863171296289</v>
      </c>
      <c r="K2052" t="b">
        <v>0</v>
      </c>
      <c r="L2052">
        <v>170</v>
      </c>
      <c r="M2052" t="b">
        <v>1</v>
      </c>
      <c r="N2052" s="6" t="s">
        <v>8295</v>
      </c>
      <c r="O2052" s="5">
        <f t="shared" si="128"/>
        <v>473.27000000000004</v>
      </c>
      <c r="P2052">
        <f t="shared" si="129"/>
        <v>278.39411764705881</v>
      </c>
      <c r="Q2052" s="6" t="s">
        <v>8319</v>
      </c>
      <c r="R2052" s="6" t="s">
        <v>8349</v>
      </c>
      <c r="S2052">
        <f t="shared" si="130"/>
        <v>2015</v>
      </c>
      <c r="T2052">
        <f t="shared" si="131"/>
        <v>4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9">
        <v>41633.814085648148</v>
      </c>
      <c r="J2053" s="9">
        <v>41603.814085648148</v>
      </c>
      <c r="K2053" t="b">
        <v>0</v>
      </c>
      <c r="L2053">
        <v>242</v>
      </c>
      <c r="M2053" t="b">
        <v>1</v>
      </c>
      <c r="N2053" s="6" t="s">
        <v>8295</v>
      </c>
      <c r="O2053" s="5">
        <f t="shared" si="128"/>
        <v>130.36250000000001</v>
      </c>
      <c r="P2053">
        <f t="shared" si="129"/>
        <v>43.095041322314053</v>
      </c>
      <c r="Q2053" s="6" t="s">
        <v>8319</v>
      </c>
      <c r="R2053" s="6" t="s">
        <v>8349</v>
      </c>
      <c r="S2053">
        <f t="shared" si="130"/>
        <v>2013</v>
      </c>
      <c r="T2053">
        <f t="shared" si="131"/>
        <v>11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9">
        <v>42419.875613425924</v>
      </c>
      <c r="J2054" s="9">
        <v>42374.875613425924</v>
      </c>
      <c r="K2054" t="b">
        <v>0</v>
      </c>
      <c r="L2054">
        <v>541</v>
      </c>
      <c r="M2054" t="b">
        <v>1</v>
      </c>
      <c r="N2054" s="6" t="s">
        <v>8295</v>
      </c>
      <c r="O2054" s="5">
        <f t="shared" si="128"/>
        <v>353.048</v>
      </c>
      <c r="P2054">
        <f t="shared" si="129"/>
        <v>326.29205175600737</v>
      </c>
      <c r="Q2054" s="6" t="s">
        <v>8319</v>
      </c>
      <c r="R2054" s="6" t="s">
        <v>8349</v>
      </c>
      <c r="S2054">
        <f t="shared" si="130"/>
        <v>2016</v>
      </c>
      <c r="T2054">
        <f t="shared" si="131"/>
        <v>1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9">
        <v>42333.450821759259</v>
      </c>
      <c r="J2055" s="9">
        <v>42303.409155092588</v>
      </c>
      <c r="K2055" t="b">
        <v>0</v>
      </c>
      <c r="L2055">
        <v>121</v>
      </c>
      <c r="M2055" t="b">
        <v>1</v>
      </c>
      <c r="N2055" s="6" t="s">
        <v>8295</v>
      </c>
      <c r="O2055" s="5">
        <f t="shared" si="128"/>
        <v>101.02</v>
      </c>
      <c r="P2055">
        <f t="shared" si="129"/>
        <v>41.743801652892564</v>
      </c>
      <c r="Q2055" s="6" t="s">
        <v>8319</v>
      </c>
      <c r="R2055" s="6" t="s">
        <v>8349</v>
      </c>
      <c r="S2055">
        <f t="shared" si="130"/>
        <v>2015</v>
      </c>
      <c r="T2055">
        <f t="shared" si="131"/>
        <v>10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9">
        <v>41761.312615740739</v>
      </c>
      <c r="J2056" s="9">
        <v>41731.312615740739</v>
      </c>
      <c r="K2056" t="b">
        <v>0</v>
      </c>
      <c r="L2056">
        <v>621</v>
      </c>
      <c r="M2056" t="b">
        <v>1</v>
      </c>
      <c r="N2056" s="6" t="s">
        <v>8295</v>
      </c>
      <c r="O2056" s="5">
        <f t="shared" si="128"/>
        <v>113.59142857142857</v>
      </c>
      <c r="P2056">
        <f t="shared" si="129"/>
        <v>64.020933977455712</v>
      </c>
      <c r="Q2056" s="6" t="s">
        <v>8319</v>
      </c>
      <c r="R2056" s="6" t="s">
        <v>8349</v>
      </c>
      <c r="S2056">
        <f t="shared" si="130"/>
        <v>2014</v>
      </c>
      <c r="T2056">
        <f t="shared" si="131"/>
        <v>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9">
        <v>41975.958333333336</v>
      </c>
      <c r="J2057" s="9">
        <v>41946.465775462959</v>
      </c>
      <c r="K2057" t="b">
        <v>0</v>
      </c>
      <c r="L2057">
        <v>101</v>
      </c>
      <c r="M2057" t="b">
        <v>1</v>
      </c>
      <c r="N2057" s="6" t="s">
        <v>8295</v>
      </c>
      <c r="O2057" s="5">
        <f t="shared" si="128"/>
        <v>167.41666666666666</v>
      </c>
      <c r="P2057">
        <f t="shared" si="129"/>
        <v>99.455445544554451</v>
      </c>
      <c r="Q2057" s="6" t="s">
        <v>8319</v>
      </c>
      <c r="R2057" s="6" t="s">
        <v>8349</v>
      </c>
      <c r="S2057">
        <f t="shared" si="130"/>
        <v>2014</v>
      </c>
      <c r="T2057">
        <f t="shared" si="131"/>
        <v>11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9">
        <v>41381.552569444444</v>
      </c>
      <c r="J2058" s="9">
        <v>41351.552569444444</v>
      </c>
      <c r="K2058" t="b">
        <v>0</v>
      </c>
      <c r="L2058">
        <v>554</v>
      </c>
      <c r="M2058" t="b">
        <v>1</v>
      </c>
      <c r="N2058" s="6" t="s">
        <v>8295</v>
      </c>
      <c r="O2058" s="5">
        <f t="shared" si="128"/>
        <v>153.452</v>
      </c>
      <c r="P2058">
        <f t="shared" si="129"/>
        <v>138.49458483754512</v>
      </c>
      <c r="Q2058" s="6" t="s">
        <v>8319</v>
      </c>
      <c r="R2058" s="6" t="s">
        <v>8349</v>
      </c>
      <c r="S2058">
        <f t="shared" si="130"/>
        <v>2013</v>
      </c>
      <c r="T2058">
        <f t="shared" si="131"/>
        <v>3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9">
        <v>42426.286249999997</v>
      </c>
      <c r="J2059" s="9">
        <v>42396.286249999997</v>
      </c>
      <c r="K2059" t="b">
        <v>0</v>
      </c>
      <c r="L2059">
        <v>666</v>
      </c>
      <c r="M2059" t="b">
        <v>1</v>
      </c>
      <c r="N2059" s="6" t="s">
        <v>8295</v>
      </c>
      <c r="O2059" s="5">
        <f t="shared" si="128"/>
        <v>202.23220000000001</v>
      </c>
      <c r="P2059">
        <f t="shared" si="129"/>
        <v>45.547792792792798</v>
      </c>
      <c r="Q2059" s="6" t="s">
        <v>8319</v>
      </c>
      <c r="R2059" s="6" t="s">
        <v>8349</v>
      </c>
      <c r="S2059">
        <f t="shared" si="130"/>
        <v>2016</v>
      </c>
      <c r="T2059">
        <f t="shared" si="131"/>
        <v>1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9">
        <v>42065.624999999993</v>
      </c>
      <c r="J2060" s="9">
        <v>42026.16238425926</v>
      </c>
      <c r="K2060" t="b">
        <v>0</v>
      </c>
      <c r="L2060">
        <v>410</v>
      </c>
      <c r="M2060" t="b">
        <v>1</v>
      </c>
      <c r="N2060" s="6" t="s">
        <v>8295</v>
      </c>
      <c r="O2060" s="5">
        <f t="shared" si="128"/>
        <v>168.28125</v>
      </c>
      <c r="P2060">
        <f t="shared" si="129"/>
        <v>10.507317073170732</v>
      </c>
      <c r="Q2060" s="6" t="s">
        <v>8319</v>
      </c>
      <c r="R2060" s="6" t="s">
        <v>8349</v>
      </c>
      <c r="S2060">
        <f t="shared" si="130"/>
        <v>2015</v>
      </c>
      <c r="T2060">
        <f t="shared" si="131"/>
        <v>1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9">
        <v>42400.707638888889</v>
      </c>
      <c r="J2061" s="9">
        <v>42361.394143518519</v>
      </c>
      <c r="K2061" t="b">
        <v>0</v>
      </c>
      <c r="L2061">
        <v>375</v>
      </c>
      <c r="M2061" t="b">
        <v>1</v>
      </c>
      <c r="N2061" s="6" t="s">
        <v>8295</v>
      </c>
      <c r="O2061" s="5">
        <f t="shared" si="128"/>
        <v>143.45666666666668</v>
      </c>
      <c r="P2061">
        <f t="shared" si="129"/>
        <v>114.76533333333333</v>
      </c>
      <c r="Q2061" s="6" t="s">
        <v>8319</v>
      </c>
      <c r="R2061" s="6" t="s">
        <v>8349</v>
      </c>
      <c r="S2061">
        <f t="shared" si="130"/>
        <v>2015</v>
      </c>
      <c r="T2061">
        <f t="shared" si="131"/>
        <v>12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9">
        <v>41843.434606481482</v>
      </c>
      <c r="J2062" s="9">
        <v>41783.434606481482</v>
      </c>
      <c r="K2062" t="b">
        <v>0</v>
      </c>
      <c r="L2062">
        <v>1364</v>
      </c>
      <c r="M2062" t="b">
        <v>1</v>
      </c>
      <c r="N2062" s="6" t="s">
        <v>8295</v>
      </c>
      <c r="O2062" s="5">
        <f t="shared" si="128"/>
        <v>196.4</v>
      </c>
      <c r="P2062">
        <f t="shared" si="129"/>
        <v>35.997067448680355</v>
      </c>
      <c r="Q2062" s="6" t="s">
        <v>8319</v>
      </c>
      <c r="R2062" s="6" t="s">
        <v>8349</v>
      </c>
      <c r="S2062">
        <f t="shared" si="130"/>
        <v>2014</v>
      </c>
      <c r="T2062">
        <f t="shared" si="131"/>
        <v>5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9">
        <v>42735.556180555555</v>
      </c>
      <c r="J2063" s="9">
        <v>42705.556180555555</v>
      </c>
      <c r="K2063" t="b">
        <v>0</v>
      </c>
      <c r="L2063">
        <v>35</v>
      </c>
      <c r="M2063" t="b">
        <v>1</v>
      </c>
      <c r="N2063" s="6" t="s">
        <v>8295</v>
      </c>
      <c r="O2063" s="5">
        <f t="shared" si="128"/>
        <v>107.91999999999999</v>
      </c>
      <c r="P2063">
        <f t="shared" si="129"/>
        <v>154.17142857142858</v>
      </c>
      <c r="Q2063" s="6" t="s">
        <v>8319</v>
      </c>
      <c r="R2063" s="6" t="s">
        <v>8349</v>
      </c>
      <c r="S2063">
        <f t="shared" si="130"/>
        <v>2016</v>
      </c>
      <c r="T2063">
        <f t="shared" si="131"/>
        <v>12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9">
        <v>42453.1330787037</v>
      </c>
      <c r="J2064" s="9">
        <v>42423.174745370365</v>
      </c>
      <c r="K2064" t="b">
        <v>0</v>
      </c>
      <c r="L2064">
        <v>203</v>
      </c>
      <c r="M2064" t="b">
        <v>1</v>
      </c>
      <c r="N2064" s="6" t="s">
        <v>8295</v>
      </c>
      <c r="O2064" s="5">
        <f t="shared" si="128"/>
        <v>114.97699999999999</v>
      </c>
      <c r="P2064">
        <f t="shared" si="129"/>
        <v>566.38916256157631</v>
      </c>
      <c r="Q2064" s="6" t="s">
        <v>8319</v>
      </c>
      <c r="R2064" s="6" t="s">
        <v>8349</v>
      </c>
      <c r="S2064">
        <f t="shared" si="130"/>
        <v>2016</v>
      </c>
      <c r="T2064">
        <f t="shared" si="131"/>
        <v>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9">
        <v>42505.524317129624</v>
      </c>
      <c r="J2065" s="9">
        <v>42472.524317129624</v>
      </c>
      <c r="K2065" t="b">
        <v>0</v>
      </c>
      <c r="L2065">
        <v>49</v>
      </c>
      <c r="M2065" t="b">
        <v>1</v>
      </c>
      <c r="N2065" s="6" t="s">
        <v>8295</v>
      </c>
      <c r="O2065" s="5">
        <f t="shared" si="128"/>
        <v>148.04999999999998</v>
      </c>
      <c r="P2065">
        <f t="shared" si="129"/>
        <v>120.85714285714286</v>
      </c>
      <c r="Q2065" s="6" t="s">
        <v>8319</v>
      </c>
      <c r="R2065" s="6" t="s">
        <v>8349</v>
      </c>
      <c r="S2065">
        <f t="shared" si="130"/>
        <v>2016</v>
      </c>
      <c r="T2065">
        <f t="shared" si="131"/>
        <v>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9">
        <v>41425.291666666664</v>
      </c>
      <c r="J2066" s="9">
        <v>41389.1565162037</v>
      </c>
      <c r="K2066" t="b">
        <v>0</v>
      </c>
      <c r="L2066">
        <v>5812</v>
      </c>
      <c r="M2066" t="b">
        <v>1</v>
      </c>
      <c r="N2066" s="6" t="s">
        <v>8295</v>
      </c>
      <c r="O2066" s="5">
        <f t="shared" si="128"/>
        <v>191.16676082790633</v>
      </c>
      <c r="P2066">
        <f t="shared" si="129"/>
        <v>86.163845492085343</v>
      </c>
      <c r="Q2066" s="6" t="s">
        <v>8319</v>
      </c>
      <c r="R2066" s="6" t="s">
        <v>8349</v>
      </c>
      <c r="S2066">
        <f t="shared" si="130"/>
        <v>2013</v>
      </c>
      <c r="T2066">
        <f t="shared" si="131"/>
        <v>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9">
        <v>41633.125335648147</v>
      </c>
      <c r="J2067" s="9">
        <v>41603.125335648147</v>
      </c>
      <c r="K2067" t="b">
        <v>0</v>
      </c>
      <c r="L2067">
        <v>1556</v>
      </c>
      <c r="M2067" t="b">
        <v>1</v>
      </c>
      <c r="N2067" s="6" t="s">
        <v>8295</v>
      </c>
      <c r="O2067" s="5">
        <f t="shared" si="128"/>
        <v>199.215125</v>
      </c>
      <c r="P2067">
        <f t="shared" si="129"/>
        <v>51.212114395886893</v>
      </c>
      <c r="Q2067" s="6" t="s">
        <v>8319</v>
      </c>
      <c r="R2067" s="6" t="s">
        <v>8349</v>
      </c>
      <c r="S2067">
        <f t="shared" si="130"/>
        <v>2013</v>
      </c>
      <c r="T2067">
        <f t="shared" si="131"/>
        <v>11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9">
        <v>41874.563460648147</v>
      </c>
      <c r="J2068" s="9">
        <v>41844.563460648147</v>
      </c>
      <c r="K2068" t="b">
        <v>0</v>
      </c>
      <c r="L2068">
        <v>65</v>
      </c>
      <c r="M2068" t="b">
        <v>1</v>
      </c>
      <c r="N2068" s="6" t="s">
        <v>8295</v>
      </c>
      <c r="O2068" s="5">
        <f t="shared" si="128"/>
        <v>218.6</v>
      </c>
      <c r="P2068">
        <f t="shared" si="129"/>
        <v>67.261538461538464</v>
      </c>
      <c r="Q2068" s="6" t="s">
        <v>8319</v>
      </c>
      <c r="R2068" s="6" t="s">
        <v>8349</v>
      </c>
      <c r="S2068">
        <f t="shared" si="130"/>
        <v>2014</v>
      </c>
      <c r="T2068">
        <f t="shared" si="131"/>
        <v>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9">
        <v>42148.645555555551</v>
      </c>
      <c r="J2069" s="9">
        <v>42115.645555555551</v>
      </c>
      <c r="K2069" t="b">
        <v>0</v>
      </c>
      <c r="L2069">
        <v>10</v>
      </c>
      <c r="M2069" t="b">
        <v>1</v>
      </c>
      <c r="N2069" s="6" t="s">
        <v>8295</v>
      </c>
      <c r="O2069" s="5">
        <f t="shared" si="128"/>
        <v>126.86868686868686</v>
      </c>
      <c r="P2069">
        <f t="shared" si="129"/>
        <v>62.8</v>
      </c>
      <c r="Q2069" s="6" t="s">
        <v>8319</v>
      </c>
      <c r="R2069" s="6" t="s">
        <v>8349</v>
      </c>
      <c r="S2069">
        <f t="shared" si="130"/>
        <v>2015</v>
      </c>
      <c r="T2069">
        <f t="shared" si="131"/>
        <v>4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9">
        <v>42663.633275462962</v>
      </c>
      <c r="J2070" s="9">
        <v>42633.633275462962</v>
      </c>
      <c r="K2070" t="b">
        <v>0</v>
      </c>
      <c r="L2070">
        <v>76</v>
      </c>
      <c r="M2070" t="b">
        <v>1</v>
      </c>
      <c r="N2070" s="6" t="s">
        <v>8295</v>
      </c>
      <c r="O2070" s="5">
        <f t="shared" si="128"/>
        <v>105.22388000000001</v>
      </c>
      <c r="P2070">
        <f t="shared" si="129"/>
        <v>346.13118421052633</v>
      </c>
      <c r="Q2070" s="6" t="s">
        <v>8319</v>
      </c>
      <c r="R2070" s="6" t="s">
        <v>8349</v>
      </c>
      <c r="S2070">
        <f t="shared" si="130"/>
        <v>2016</v>
      </c>
      <c r="T2070">
        <f t="shared" si="131"/>
        <v>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9">
        <v>42371.763784722221</v>
      </c>
      <c r="J2071" s="9">
        <v>42340.763784722221</v>
      </c>
      <c r="K2071" t="b">
        <v>0</v>
      </c>
      <c r="L2071">
        <v>263</v>
      </c>
      <c r="M2071" t="b">
        <v>1</v>
      </c>
      <c r="N2071" s="6" t="s">
        <v>8295</v>
      </c>
      <c r="O2071" s="5">
        <f t="shared" si="128"/>
        <v>128.40666000000002</v>
      </c>
      <c r="P2071">
        <f t="shared" si="129"/>
        <v>244.11912547528519</v>
      </c>
      <c r="Q2071" s="6" t="s">
        <v>8319</v>
      </c>
      <c r="R2071" s="6" t="s">
        <v>8349</v>
      </c>
      <c r="S2071">
        <f t="shared" si="130"/>
        <v>2015</v>
      </c>
      <c r="T2071">
        <f t="shared" si="131"/>
        <v>12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9">
        <v>42549.448182870365</v>
      </c>
      <c r="J2072" s="9">
        <v>42519.448182870365</v>
      </c>
      <c r="K2072" t="b">
        <v>0</v>
      </c>
      <c r="L2072">
        <v>1530</v>
      </c>
      <c r="M2072" t="b">
        <v>1</v>
      </c>
      <c r="N2072" s="6" t="s">
        <v>8295</v>
      </c>
      <c r="O2072" s="5">
        <f t="shared" si="128"/>
        <v>317.3272</v>
      </c>
      <c r="P2072">
        <f t="shared" si="129"/>
        <v>259.25424836601309</v>
      </c>
      <c r="Q2072" s="6" t="s">
        <v>8319</v>
      </c>
      <c r="R2072" s="6" t="s">
        <v>8349</v>
      </c>
      <c r="S2072">
        <f t="shared" si="130"/>
        <v>2016</v>
      </c>
      <c r="T2072">
        <f t="shared" si="131"/>
        <v>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9">
        <v>42645.070416666662</v>
      </c>
      <c r="J2073" s="9">
        <v>42600.070416666662</v>
      </c>
      <c r="K2073" t="b">
        <v>0</v>
      </c>
      <c r="L2073">
        <v>278</v>
      </c>
      <c r="M2073" t="b">
        <v>1</v>
      </c>
      <c r="N2073" s="6" t="s">
        <v>8295</v>
      </c>
      <c r="O2073" s="5">
        <f t="shared" si="128"/>
        <v>280.73</v>
      </c>
      <c r="P2073">
        <f t="shared" si="129"/>
        <v>201.96402877697841</v>
      </c>
      <c r="Q2073" s="6" t="s">
        <v>8319</v>
      </c>
      <c r="R2073" s="6" t="s">
        <v>8349</v>
      </c>
      <c r="S2073">
        <f t="shared" si="130"/>
        <v>2016</v>
      </c>
      <c r="T2073">
        <f t="shared" si="131"/>
        <v>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9">
        <v>42497.373055555552</v>
      </c>
      <c r="J2074" s="9">
        <v>42467.373055555552</v>
      </c>
      <c r="K2074" t="b">
        <v>0</v>
      </c>
      <c r="L2074">
        <v>350</v>
      </c>
      <c r="M2074" t="b">
        <v>1</v>
      </c>
      <c r="N2074" s="6" t="s">
        <v>8295</v>
      </c>
      <c r="O2074" s="5">
        <f t="shared" si="128"/>
        <v>110.73146853146854</v>
      </c>
      <c r="P2074">
        <f t="shared" si="129"/>
        <v>226.20857142857142</v>
      </c>
      <c r="Q2074" s="6" t="s">
        <v>8319</v>
      </c>
      <c r="R2074" s="6" t="s">
        <v>8349</v>
      </c>
      <c r="S2074">
        <f t="shared" si="130"/>
        <v>2016</v>
      </c>
      <c r="T2074">
        <f t="shared" si="131"/>
        <v>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9">
        <v>42132.459699074076</v>
      </c>
      <c r="J2075" s="9">
        <v>42087.459699074076</v>
      </c>
      <c r="K2075" t="b">
        <v>0</v>
      </c>
      <c r="L2075">
        <v>470</v>
      </c>
      <c r="M2075" t="b">
        <v>1</v>
      </c>
      <c r="N2075" s="6" t="s">
        <v>8295</v>
      </c>
      <c r="O2075" s="5">
        <f t="shared" si="128"/>
        <v>152.60429999999999</v>
      </c>
      <c r="P2075">
        <f t="shared" si="129"/>
        <v>324.69</v>
      </c>
      <c r="Q2075" s="6" t="s">
        <v>8319</v>
      </c>
      <c r="R2075" s="6" t="s">
        <v>8349</v>
      </c>
      <c r="S2075">
        <f t="shared" si="130"/>
        <v>2015</v>
      </c>
      <c r="T2075">
        <f t="shared" si="131"/>
        <v>3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9">
        <v>42496.617847222216</v>
      </c>
      <c r="J2076" s="9">
        <v>42466.617847222216</v>
      </c>
      <c r="K2076" t="b">
        <v>0</v>
      </c>
      <c r="L2076">
        <v>3</v>
      </c>
      <c r="M2076" t="b">
        <v>1</v>
      </c>
      <c r="N2076" s="6" t="s">
        <v>8295</v>
      </c>
      <c r="O2076" s="5">
        <f t="shared" si="128"/>
        <v>102.49999999999999</v>
      </c>
      <c r="P2076">
        <f t="shared" si="129"/>
        <v>205</v>
      </c>
      <c r="Q2076" s="6" t="s">
        <v>8319</v>
      </c>
      <c r="R2076" s="6" t="s">
        <v>8349</v>
      </c>
      <c r="S2076">
        <f t="shared" si="130"/>
        <v>2016</v>
      </c>
      <c r="T2076">
        <f t="shared" si="131"/>
        <v>4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9">
        <v>41480.473240740735</v>
      </c>
      <c r="J2077" s="9">
        <v>41450.473240740735</v>
      </c>
      <c r="K2077" t="b">
        <v>0</v>
      </c>
      <c r="L2077">
        <v>8200</v>
      </c>
      <c r="M2077" t="b">
        <v>1</v>
      </c>
      <c r="N2077" s="6" t="s">
        <v>8295</v>
      </c>
      <c r="O2077" s="5">
        <f t="shared" si="128"/>
        <v>1678.3738373837384</v>
      </c>
      <c r="P2077">
        <f t="shared" si="129"/>
        <v>20.465926829268295</v>
      </c>
      <c r="Q2077" s="6" t="s">
        <v>8319</v>
      </c>
      <c r="R2077" s="6" t="s">
        <v>8349</v>
      </c>
      <c r="S2077">
        <f t="shared" si="130"/>
        <v>2013</v>
      </c>
      <c r="T2077">
        <f t="shared" si="131"/>
        <v>6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9">
        <v>41843.672326388885</v>
      </c>
      <c r="J2078" s="9">
        <v>41803.672326388885</v>
      </c>
      <c r="K2078" t="b">
        <v>0</v>
      </c>
      <c r="L2078">
        <v>8359</v>
      </c>
      <c r="M2078" t="b">
        <v>1</v>
      </c>
      <c r="N2078" s="6" t="s">
        <v>8295</v>
      </c>
      <c r="O2078" s="5">
        <f t="shared" si="128"/>
        <v>543.349156424581</v>
      </c>
      <c r="P2078">
        <f t="shared" si="129"/>
        <v>116.35303146309367</v>
      </c>
      <c r="Q2078" s="6" t="s">
        <v>8319</v>
      </c>
      <c r="R2078" s="6" t="s">
        <v>8349</v>
      </c>
      <c r="S2078">
        <f t="shared" si="130"/>
        <v>2014</v>
      </c>
      <c r="T2078">
        <f t="shared" si="131"/>
        <v>6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9">
        <v>42160.666666666664</v>
      </c>
      <c r="J2079" s="9">
        <v>42102.83421296296</v>
      </c>
      <c r="K2079" t="b">
        <v>0</v>
      </c>
      <c r="L2079">
        <v>188</v>
      </c>
      <c r="M2079" t="b">
        <v>1</v>
      </c>
      <c r="N2079" s="6" t="s">
        <v>8295</v>
      </c>
      <c r="O2079" s="5">
        <f t="shared" si="128"/>
        <v>115.50800000000001</v>
      </c>
      <c r="P2079">
        <f t="shared" si="129"/>
        <v>307.20212765957444</v>
      </c>
      <c r="Q2079" s="6" t="s">
        <v>8319</v>
      </c>
      <c r="R2079" s="6" t="s">
        <v>8349</v>
      </c>
      <c r="S2079">
        <f t="shared" si="130"/>
        <v>2015</v>
      </c>
      <c r="T2079">
        <f t="shared" si="131"/>
        <v>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9">
        <v>42722.563159722216</v>
      </c>
      <c r="J2080" s="9">
        <v>42692.563159722216</v>
      </c>
      <c r="K2080" t="b">
        <v>0</v>
      </c>
      <c r="L2080">
        <v>48</v>
      </c>
      <c r="M2080" t="b">
        <v>1</v>
      </c>
      <c r="N2080" s="6" t="s">
        <v>8295</v>
      </c>
      <c r="O2080" s="5">
        <f t="shared" si="128"/>
        <v>131.20499999999998</v>
      </c>
      <c r="P2080">
        <f t="shared" si="129"/>
        <v>546.6875</v>
      </c>
      <c r="Q2080" s="6" t="s">
        <v>8319</v>
      </c>
      <c r="R2080" s="6" t="s">
        <v>8349</v>
      </c>
      <c r="S2080">
        <f t="shared" si="130"/>
        <v>2016</v>
      </c>
      <c r="T2080">
        <f t="shared" si="131"/>
        <v>11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9">
        <v>42180.583333333336</v>
      </c>
      <c r="J2081" s="9">
        <v>42150.502233796295</v>
      </c>
      <c r="K2081" t="b">
        <v>0</v>
      </c>
      <c r="L2081">
        <v>607</v>
      </c>
      <c r="M2081" t="b">
        <v>1</v>
      </c>
      <c r="N2081" s="6" t="s">
        <v>8295</v>
      </c>
      <c r="O2081" s="5">
        <f t="shared" si="128"/>
        <v>288.17</v>
      </c>
      <c r="P2081">
        <f t="shared" si="129"/>
        <v>47.474464579901152</v>
      </c>
      <c r="Q2081" s="6" t="s">
        <v>8319</v>
      </c>
      <c r="R2081" s="6" t="s">
        <v>8349</v>
      </c>
      <c r="S2081">
        <f t="shared" si="130"/>
        <v>2015</v>
      </c>
      <c r="T2081">
        <f t="shared" si="131"/>
        <v>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9">
        <v>42319.790509259255</v>
      </c>
      <c r="J2082" s="9">
        <v>42289.748842592591</v>
      </c>
      <c r="K2082" t="b">
        <v>0</v>
      </c>
      <c r="L2082">
        <v>50</v>
      </c>
      <c r="M2082" t="b">
        <v>1</v>
      </c>
      <c r="N2082" s="6" t="s">
        <v>8295</v>
      </c>
      <c r="O2082" s="5">
        <f t="shared" si="128"/>
        <v>507.8</v>
      </c>
      <c r="P2082">
        <f t="shared" si="129"/>
        <v>101.56</v>
      </c>
      <c r="Q2082" s="6" t="s">
        <v>8319</v>
      </c>
      <c r="R2082" s="6" t="s">
        <v>8349</v>
      </c>
      <c r="S2082">
        <f t="shared" si="130"/>
        <v>2015</v>
      </c>
      <c r="T2082">
        <f t="shared" si="131"/>
        <v>10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9">
        <v>41044.999305555553</v>
      </c>
      <c r="J2083" s="9">
        <v>41003.948553240742</v>
      </c>
      <c r="K2083" t="b">
        <v>0</v>
      </c>
      <c r="L2083">
        <v>55</v>
      </c>
      <c r="M2083" t="b">
        <v>1</v>
      </c>
      <c r="N2083" s="6" t="s">
        <v>8279</v>
      </c>
      <c r="O2083" s="5">
        <f t="shared" si="128"/>
        <v>114.57142857142857</v>
      </c>
      <c r="P2083">
        <f t="shared" si="129"/>
        <v>72.909090909090907</v>
      </c>
      <c r="Q2083" s="6" t="s">
        <v>8325</v>
      </c>
      <c r="R2083" s="6" t="s">
        <v>8329</v>
      </c>
      <c r="S2083">
        <f t="shared" si="130"/>
        <v>2012</v>
      </c>
      <c r="T2083">
        <f t="shared" si="131"/>
        <v>4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9">
        <v>40870.953657407401</v>
      </c>
      <c r="J2084" s="9">
        <v>40810.911990740737</v>
      </c>
      <c r="K2084" t="b">
        <v>0</v>
      </c>
      <c r="L2084">
        <v>38</v>
      </c>
      <c r="M2084" t="b">
        <v>1</v>
      </c>
      <c r="N2084" s="6" t="s">
        <v>8279</v>
      </c>
      <c r="O2084" s="5">
        <f t="shared" si="128"/>
        <v>110.73333333333333</v>
      </c>
      <c r="P2084">
        <f t="shared" si="129"/>
        <v>43.710526315789473</v>
      </c>
      <c r="Q2084" s="6" t="s">
        <v>8325</v>
      </c>
      <c r="R2084" s="6" t="s">
        <v>8329</v>
      </c>
      <c r="S2084">
        <f t="shared" si="130"/>
        <v>2011</v>
      </c>
      <c r="T2084">
        <f t="shared" si="131"/>
        <v>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9">
        <v>41064.513831018514</v>
      </c>
      <c r="J2085" s="9">
        <v>41034.513831018514</v>
      </c>
      <c r="K2085" t="b">
        <v>0</v>
      </c>
      <c r="L2085">
        <v>25</v>
      </c>
      <c r="M2085" t="b">
        <v>1</v>
      </c>
      <c r="N2085" s="6" t="s">
        <v>8279</v>
      </c>
      <c r="O2085" s="5">
        <f t="shared" si="128"/>
        <v>113.33333333333333</v>
      </c>
      <c r="P2085">
        <f t="shared" si="129"/>
        <v>34</v>
      </c>
      <c r="Q2085" s="6" t="s">
        <v>8325</v>
      </c>
      <c r="R2085" s="6" t="s">
        <v>8329</v>
      </c>
      <c r="S2085">
        <f t="shared" si="130"/>
        <v>2012</v>
      </c>
      <c r="T2085">
        <f t="shared" si="131"/>
        <v>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9">
        <v>41763.082638888889</v>
      </c>
      <c r="J2086" s="9">
        <v>41731.624791666662</v>
      </c>
      <c r="K2086" t="b">
        <v>0</v>
      </c>
      <c r="L2086">
        <v>46</v>
      </c>
      <c r="M2086" t="b">
        <v>1</v>
      </c>
      <c r="N2086" s="6" t="s">
        <v>8279</v>
      </c>
      <c r="O2086" s="5">
        <f t="shared" si="128"/>
        <v>108.33333333333333</v>
      </c>
      <c r="P2086">
        <f t="shared" si="129"/>
        <v>70.652173913043484</v>
      </c>
      <c r="Q2086" s="6" t="s">
        <v>8325</v>
      </c>
      <c r="R2086" s="6" t="s">
        <v>8329</v>
      </c>
      <c r="S2086">
        <f t="shared" si="130"/>
        <v>2014</v>
      </c>
      <c r="T2086">
        <f t="shared" si="131"/>
        <v>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9">
        <v>41105.627164351848</v>
      </c>
      <c r="J2087" s="9">
        <v>41075.627164351848</v>
      </c>
      <c r="K2087" t="b">
        <v>0</v>
      </c>
      <c r="L2087">
        <v>83</v>
      </c>
      <c r="M2087" t="b">
        <v>1</v>
      </c>
      <c r="N2087" s="6" t="s">
        <v>8279</v>
      </c>
      <c r="O2087" s="5">
        <f t="shared" si="128"/>
        <v>123.53333333333335</v>
      </c>
      <c r="P2087">
        <f t="shared" si="129"/>
        <v>89.301204819277103</v>
      </c>
      <c r="Q2087" s="6" t="s">
        <v>8325</v>
      </c>
      <c r="R2087" s="6" t="s">
        <v>8329</v>
      </c>
      <c r="S2087">
        <f t="shared" si="130"/>
        <v>2012</v>
      </c>
      <c r="T2087">
        <f t="shared" si="131"/>
        <v>6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9">
        <v>40890.999305555553</v>
      </c>
      <c r="J2088" s="9">
        <v>40860.462175925924</v>
      </c>
      <c r="K2088" t="b">
        <v>0</v>
      </c>
      <c r="L2088">
        <v>35</v>
      </c>
      <c r="M2088" t="b">
        <v>1</v>
      </c>
      <c r="N2088" s="6" t="s">
        <v>8279</v>
      </c>
      <c r="O2088" s="5">
        <f t="shared" si="128"/>
        <v>100.69999999999999</v>
      </c>
      <c r="P2088">
        <f t="shared" si="129"/>
        <v>115.08571428571429</v>
      </c>
      <c r="Q2088" s="6" t="s">
        <v>8325</v>
      </c>
      <c r="R2088" s="6" t="s">
        <v>8329</v>
      </c>
      <c r="S2088">
        <f t="shared" si="130"/>
        <v>2011</v>
      </c>
      <c r="T2088">
        <f t="shared" si="131"/>
        <v>11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9">
        <v>40793.996041666665</v>
      </c>
      <c r="J2089" s="9">
        <v>40763.996041666665</v>
      </c>
      <c r="K2089" t="b">
        <v>0</v>
      </c>
      <c r="L2089">
        <v>25</v>
      </c>
      <c r="M2089" t="b">
        <v>1</v>
      </c>
      <c r="N2089" s="6" t="s">
        <v>8279</v>
      </c>
      <c r="O2089" s="5">
        <f t="shared" si="128"/>
        <v>103.53333333333335</v>
      </c>
      <c r="P2089">
        <f t="shared" si="129"/>
        <v>62.12</v>
      </c>
      <c r="Q2089" s="6" t="s">
        <v>8325</v>
      </c>
      <c r="R2089" s="6" t="s">
        <v>8329</v>
      </c>
      <c r="S2089">
        <f t="shared" si="130"/>
        <v>2011</v>
      </c>
      <c r="T2089">
        <f t="shared" si="131"/>
        <v>8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9">
        <v>40431.957638888889</v>
      </c>
      <c r="J2090" s="9">
        <v>40395.506388888884</v>
      </c>
      <c r="K2090" t="b">
        <v>0</v>
      </c>
      <c r="L2090">
        <v>75</v>
      </c>
      <c r="M2090" t="b">
        <v>1</v>
      </c>
      <c r="N2090" s="6" t="s">
        <v>8279</v>
      </c>
      <c r="O2090" s="5">
        <f t="shared" si="128"/>
        <v>115.51066666666668</v>
      </c>
      <c r="P2090">
        <f t="shared" si="129"/>
        <v>46.204266666666669</v>
      </c>
      <c r="Q2090" s="6" t="s">
        <v>8325</v>
      </c>
      <c r="R2090" s="6" t="s">
        <v>8329</v>
      </c>
      <c r="S2090">
        <f t="shared" si="130"/>
        <v>2010</v>
      </c>
      <c r="T2090">
        <f t="shared" si="131"/>
        <v>8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9">
        <v>41487.867986111109</v>
      </c>
      <c r="J2091" s="9">
        <v>41452.867986111109</v>
      </c>
      <c r="K2091" t="b">
        <v>0</v>
      </c>
      <c r="L2091">
        <v>62</v>
      </c>
      <c r="M2091" t="b">
        <v>1</v>
      </c>
      <c r="N2091" s="6" t="s">
        <v>8279</v>
      </c>
      <c r="O2091" s="5">
        <f t="shared" si="128"/>
        <v>120.4004</v>
      </c>
      <c r="P2091">
        <f t="shared" si="129"/>
        <v>48.54854838709678</v>
      </c>
      <c r="Q2091" s="6" t="s">
        <v>8325</v>
      </c>
      <c r="R2091" s="6" t="s">
        <v>8329</v>
      </c>
      <c r="S2091">
        <f t="shared" si="130"/>
        <v>2013</v>
      </c>
      <c r="T2091">
        <f t="shared" si="131"/>
        <v>6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9">
        <v>41329.173090277778</v>
      </c>
      <c r="J2092" s="9">
        <v>41299.173090277778</v>
      </c>
      <c r="K2092" t="b">
        <v>0</v>
      </c>
      <c r="L2092">
        <v>160</v>
      </c>
      <c r="M2092" t="b">
        <v>1</v>
      </c>
      <c r="N2092" s="6" t="s">
        <v>8279</v>
      </c>
      <c r="O2092" s="5">
        <f t="shared" si="128"/>
        <v>115.040375</v>
      </c>
      <c r="P2092">
        <f t="shared" si="129"/>
        <v>57.520187499999999</v>
      </c>
      <c r="Q2092" s="6" t="s">
        <v>8325</v>
      </c>
      <c r="R2092" s="6" t="s">
        <v>8329</v>
      </c>
      <c r="S2092">
        <f t="shared" si="130"/>
        <v>2013</v>
      </c>
      <c r="T2092">
        <f t="shared" si="131"/>
        <v>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9">
        <v>40603.625</v>
      </c>
      <c r="J2093" s="9">
        <v>40555.114328703698</v>
      </c>
      <c r="K2093" t="b">
        <v>0</v>
      </c>
      <c r="L2093">
        <v>246</v>
      </c>
      <c r="M2093" t="b">
        <v>1</v>
      </c>
      <c r="N2093" s="6" t="s">
        <v>8279</v>
      </c>
      <c r="O2093" s="5">
        <f t="shared" si="128"/>
        <v>120.46777777777777</v>
      </c>
      <c r="P2093">
        <f t="shared" si="129"/>
        <v>88.147154471544724</v>
      </c>
      <c r="Q2093" s="6" t="s">
        <v>8325</v>
      </c>
      <c r="R2093" s="6" t="s">
        <v>8329</v>
      </c>
      <c r="S2093">
        <f t="shared" si="130"/>
        <v>2011</v>
      </c>
      <c r="T2093">
        <f t="shared" si="131"/>
        <v>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9">
        <v>40823.499212962961</v>
      </c>
      <c r="J2094" s="9">
        <v>40763.499212962961</v>
      </c>
      <c r="K2094" t="b">
        <v>0</v>
      </c>
      <c r="L2094">
        <v>55</v>
      </c>
      <c r="M2094" t="b">
        <v>1</v>
      </c>
      <c r="N2094" s="6" t="s">
        <v>8279</v>
      </c>
      <c r="O2094" s="5">
        <f t="shared" si="128"/>
        <v>101.28333333333333</v>
      </c>
      <c r="P2094">
        <f t="shared" si="129"/>
        <v>110.49090909090908</v>
      </c>
      <c r="Q2094" s="6" t="s">
        <v>8325</v>
      </c>
      <c r="R2094" s="6" t="s">
        <v>8329</v>
      </c>
      <c r="S2094">
        <f t="shared" si="130"/>
        <v>2011</v>
      </c>
      <c r="T2094">
        <f t="shared" si="131"/>
        <v>8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9">
        <v>41265.68787037037</v>
      </c>
      <c r="J2095" s="9">
        <v>41205.646203703705</v>
      </c>
      <c r="K2095" t="b">
        <v>0</v>
      </c>
      <c r="L2095">
        <v>23</v>
      </c>
      <c r="M2095" t="b">
        <v>1</v>
      </c>
      <c r="N2095" s="6" t="s">
        <v>8279</v>
      </c>
      <c r="O2095" s="5">
        <f t="shared" si="128"/>
        <v>102.46666666666667</v>
      </c>
      <c r="P2095">
        <f t="shared" si="129"/>
        <v>66.826086956521735</v>
      </c>
      <c r="Q2095" s="6" t="s">
        <v>8325</v>
      </c>
      <c r="R2095" s="6" t="s">
        <v>8329</v>
      </c>
      <c r="S2095">
        <f t="shared" si="130"/>
        <v>2012</v>
      </c>
      <c r="T2095">
        <f t="shared" si="131"/>
        <v>10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9">
        <v>40972.916666666664</v>
      </c>
      <c r="J2096" s="9">
        <v>40938.811689814815</v>
      </c>
      <c r="K2096" t="b">
        <v>0</v>
      </c>
      <c r="L2096">
        <v>72</v>
      </c>
      <c r="M2096" t="b">
        <v>1</v>
      </c>
      <c r="N2096" s="6" t="s">
        <v>8279</v>
      </c>
      <c r="O2096" s="5">
        <f t="shared" si="128"/>
        <v>120.54285714285714</v>
      </c>
      <c r="P2096">
        <f t="shared" si="129"/>
        <v>58.597222222222221</v>
      </c>
      <c r="Q2096" s="6" t="s">
        <v>8325</v>
      </c>
      <c r="R2096" s="6" t="s">
        <v>8329</v>
      </c>
      <c r="S2096">
        <f t="shared" si="130"/>
        <v>2012</v>
      </c>
      <c r="T2096">
        <f t="shared" si="131"/>
        <v>1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9">
        <v>40818.525150462956</v>
      </c>
      <c r="J2097" s="9">
        <v>40758.525150462956</v>
      </c>
      <c r="K2097" t="b">
        <v>0</v>
      </c>
      <c r="L2097">
        <v>22</v>
      </c>
      <c r="M2097" t="b">
        <v>1</v>
      </c>
      <c r="N2097" s="6" t="s">
        <v>8279</v>
      </c>
      <c r="O2097" s="5">
        <f t="shared" si="128"/>
        <v>100</v>
      </c>
      <c r="P2097">
        <f t="shared" si="129"/>
        <v>113.63636363636364</v>
      </c>
      <c r="Q2097" s="6" t="s">
        <v>8325</v>
      </c>
      <c r="R2097" s="6" t="s">
        <v>8329</v>
      </c>
      <c r="S2097">
        <f t="shared" si="130"/>
        <v>2011</v>
      </c>
      <c r="T2097">
        <f t="shared" si="131"/>
        <v>8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9">
        <v>41207.957638888889</v>
      </c>
      <c r="J2098" s="9">
        <v>41192.550173611111</v>
      </c>
      <c r="K2098" t="b">
        <v>0</v>
      </c>
      <c r="L2098">
        <v>14</v>
      </c>
      <c r="M2098" t="b">
        <v>1</v>
      </c>
      <c r="N2098" s="6" t="s">
        <v>8279</v>
      </c>
      <c r="O2098" s="5">
        <f t="shared" si="128"/>
        <v>101.66666666666666</v>
      </c>
      <c r="P2098">
        <f t="shared" si="129"/>
        <v>43.571428571428569</v>
      </c>
      <c r="Q2098" s="6" t="s">
        <v>8325</v>
      </c>
      <c r="R2098" s="6" t="s">
        <v>8329</v>
      </c>
      <c r="S2098">
        <f t="shared" si="130"/>
        <v>2012</v>
      </c>
      <c r="T2098">
        <f t="shared" si="131"/>
        <v>10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9">
        <v>40878.418229166666</v>
      </c>
      <c r="J2099" s="9">
        <v>40818.376562499994</v>
      </c>
      <c r="K2099" t="b">
        <v>0</v>
      </c>
      <c r="L2099">
        <v>38</v>
      </c>
      <c r="M2099" t="b">
        <v>1</v>
      </c>
      <c r="N2099" s="6" t="s">
        <v>8279</v>
      </c>
      <c r="O2099" s="5">
        <f t="shared" si="128"/>
        <v>100</v>
      </c>
      <c r="P2099">
        <f t="shared" si="129"/>
        <v>78.94736842105263</v>
      </c>
      <c r="Q2099" s="6" t="s">
        <v>8325</v>
      </c>
      <c r="R2099" s="6" t="s">
        <v>8329</v>
      </c>
      <c r="S2099">
        <f t="shared" si="130"/>
        <v>2011</v>
      </c>
      <c r="T2099">
        <f t="shared" si="131"/>
        <v>10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9">
        <v>40975.905497685184</v>
      </c>
      <c r="J2100" s="9">
        <v>40945.905497685184</v>
      </c>
      <c r="K2100" t="b">
        <v>0</v>
      </c>
      <c r="L2100">
        <v>32</v>
      </c>
      <c r="M2100" t="b">
        <v>1</v>
      </c>
      <c r="N2100" s="6" t="s">
        <v>8279</v>
      </c>
      <c r="O2100" s="5">
        <f t="shared" si="128"/>
        <v>100.33333333333334</v>
      </c>
      <c r="P2100">
        <f t="shared" si="129"/>
        <v>188.125</v>
      </c>
      <c r="Q2100" s="6" t="s">
        <v>8325</v>
      </c>
      <c r="R2100" s="6" t="s">
        <v>8329</v>
      </c>
      <c r="S2100">
        <f t="shared" si="130"/>
        <v>2012</v>
      </c>
      <c r="T2100">
        <f t="shared" si="131"/>
        <v>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9">
        <v>42186.944444444445</v>
      </c>
      <c r="J2101" s="9">
        <v>42173.53800925926</v>
      </c>
      <c r="K2101" t="b">
        <v>0</v>
      </c>
      <c r="L2101">
        <v>63</v>
      </c>
      <c r="M2101" t="b">
        <v>1</v>
      </c>
      <c r="N2101" s="6" t="s">
        <v>8279</v>
      </c>
      <c r="O2101" s="5">
        <f t="shared" si="128"/>
        <v>132.36666666666667</v>
      </c>
      <c r="P2101">
        <f t="shared" si="129"/>
        <v>63.031746031746032</v>
      </c>
      <c r="Q2101" s="6" t="s">
        <v>8325</v>
      </c>
      <c r="R2101" s="6" t="s">
        <v>8329</v>
      </c>
      <c r="S2101">
        <f t="shared" si="130"/>
        <v>2015</v>
      </c>
      <c r="T2101">
        <f t="shared" si="131"/>
        <v>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9">
        <v>41089.957638888889</v>
      </c>
      <c r="J2102" s="9">
        <v>41074.62663194444</v>
      </c>
      <c r="K2102" t="b">
        <v>0</v>
      </c>
      <c r="L2102">
        <v>27</v>
      </c>
      <c r="M2102" t="b">
        <v>1</v>
      </c>
      <c r="N2102" s="6" t="s">
        <v>8279</v>
      </c>
      <c r="O2102" s="5">
        <f t="shared" si="128"/>
        <v>136.66666666666666</v>
      </c>
      <c r="P2102">
        <f t="shared" si="129"/>
        <v>30.37037037037037</v>
      </c>
      <c r="Q2102" s="6" t="s">
        <v>8325</v>
      </c>
      <c r="R2102" s="6" t="s">
        <v>8329</v>
      </c>
      <c r="S2102">
        <f t="shared" si="130"/>
        <v>2012</v>
      </c>
      <c r="T2102">
        <f t="shared" si="131"/>
        <v>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9">
        <v>40951.941134259258</v>
      </c>
      <c r="J2103" s="9">
        <v>40891.941134259258</v>
      </c>
      <c r="K2103" t="b">
        <v>0</v>
      </c>
      <c r="L2103">
        <v>44</v>
      </c>
      <c r="M2103" t="b">
        <v>1</v>
      </c>
      <c r="N2103" s="6" t="s">
        <v>8279</v>
      </c>
      <c r="O2103" s="5">
        <f t="shared" si="128"/>
        <v>113.25</v>
      </c>
      <c r="P2103">
        <f t="shared" si="129"/>
        <v>51.477272727272727</v>
      </c>
      <c r="Q2103" s="6" t="s">
        <v>8325</v>
      </c>
      <c r="R2103" s="6" t="s">
        <v>8329</v>
      </c>
      <c r="S2103">
        <f t="shared" si="130"/>
        <v>2011</v>
      </c>
      <c r="T2103">
        <f t="shared" si="131"/>
        <v>12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9">
        <v>40668.660277777773</v>
      </c>
      <c r="J2104" s="9">
        <v>40638.660277777773</v>
      </c>
      <c r="K2104" t="b">
        <v>0</v>
      </c>
      <c r="L2104">
        <v>38</v>
      </c>
      <c r="M2104" t="b">
        <v>1</v>
      </c>
      <c r="N2104" s="6" t="s">
        <v>8279</v>
      </c>
      <c r="O2104" s="5">
        <f t="shared" si="128"/>
        <v>136</v>
      </c>
      <c r="P2104">
        <f t="shared" si="129"/>
        <v>35.789473684210527</v>
      </c>
      <c r="Q2104" s="6" t="s">
        <v>8325</v>
      </c>
      <c r="R2104" s="6" t="s">
        <v>8329</v>
      </c>
      <c r="S2104">
        <f t="shared" si="130"/>
        <v>2011</v>
      </c>
      <c r="T2104">
        <f t="shared" si="131"/>
        <v>4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9">
        <v>41222.588275462964</v>
      </c>
      <c r="J2105" s="9">
        <v>41192.546608796292</v>
      </c>
      <c r="K2105" t="b">
        <v>0</v>
      </c>
      <c r="L2105">
        <v>115</v>
      </c>
      <c r="M2105" t="b">
        <v>1</v>
      </c>
      <c r="N2105" s="6" t="s">
        <v>8279</v>
      </c>
      <c r="O2105" s="5">
        <f t="shared" si="128"/>
        <v>146.12318374694613</v>
      </c>
      <c r="P2105">
        <f t="shared" si="129"/>
        <v>98.817391304347822</v>
      </c>
      <c r="Q2105" s="6" t="s">
        <v>8325</v>
      </c>
      <c r="R2105" s="6" t="s">
        <v>8329</v>
      </c>
      <c r="S2105">
        <f t="shared" si="130"/>
        <v>2012</v>
      </c>
      <c r="T2105">
        <f t="shared" si="131"/>
        <v>10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9">
        <v>41424.791666666664</v>
      </c>
      <c r="J2106" s="9">
        <v>41393.86613425926</v>
      </c>
      <c r="K2106" t="b">
        <v>0</v>
      </c>
      <c r="L2106">
        <v>37</v>
      </c>
      <c r="M2106" t="b">
        <v>1</v>
      </c>
      <c r="N2106" s="6" t="s">
        <v>8279</v>
      </c>
      <c r="O2106" s="5">
        <f t="shared" si="128"/>
        <v>129.5</v>
      </c>
      <c r="P2106">
        <f t="shared" si="129"/>
        <v>28</v>
      </c>
      <c r="Q2106" s="6" t="s">
        <v>8325</v>
      </c>
      <c r="R2106" s="6" t="s">
        <v>8329</v>
      </c>
      <c r="S2106">
        <f t="shared" si="130"/>
        <v>2013</v>
      </c>
      <c r="T2106">
        <f t="shared" si="131"/>
        <v>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9">
        <v>41963.958333333336</v>
      </c>
      <c r="J2107" s="9">
        <v>41951.580474537033</v>
      </c>
      <c r="K2107" t="b">
        <v>0</v>
      </c>
      <c r="L2107">
        <v>99</v>
      </c>
      <c r="M2107" t="b">
        <v>1</v>
      </c>
      <c r="N2107" s="6" t="s">
        <v>8279</v>
      </c>
      <c r="O2107" s="5">
        <f t="shared" si="128"/>
        <v>254</v>
      </c>
      <c r="P2107">
        <f t="shared" si="129"/>
        <v>51.313131313131315</v>
      </c>
      <c r="Q2107" s="6" t="s">
        <v>8325</v>
      </c>
      <c r="R2107" s="6" t="s">
        <v>8329</v>
      </c>
      <c r="S2107">
        <f t="shared" si="130"/>
        <v>2014</v>
      </c>
      <c r="T2107">
        <f t="shared" si="131"/>
        <v>11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9">
        <v>41300.006643518514</v>
      </c>
      <c r="J2108" s="9">
        <v>41270.006643518514</v>
      </c>
      <c r="K2108" t="b">
        <v>0</v>
      </c>
      <c r="L2108">
        <v>44</v>
      </c>
      <c r="M2108" t="b">
        <v>1</v>
      </c>
      <c r="N2108" s="6" t="s">
        <v>8279</v>
      </c>
      <c r="O2108" s="5">
        <f t="shared" si="128"/>
        <v>107.04545454545456</v>
      </c>
      <c r="P2108">
        <f t="shared" si="129"/>
        <v>53.522727272727273</v>
      </c>
      <c r="Q2108" s="6" t="s">
        <v>8325</v>
      </c>
      <c r="R2108" s="6" t="s">
        <v>8329</v>
      </c>
      <c r="S2108">
        <f t="shared" si="130"/>
        <v>2012</v>
      </c>
      <c r="T2108">
        <f t="shared" si="131"/>
        <v>12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9">
        <v>41955.543900462959</v>
      </c>
      <c r="J2109" s="9">
        <v>41934.502233796295</v>
      </c>
      <c r="K2109" t="b">
        <v>0</v>
      </c>
      <c r="L2109">
        <v>58</v>
      </c>
      <c r="M2109" t="b">
        <v>1</v>
      </c>
      <c r="N2109" s="6" t="s">
        <v>8279</v>
      </c>
      <c r="O2109" s="5">
        <f t="shared" si="128"/>
        <v>107.73299999999999</v>
      </c>
      <c r="P2109">
        <f t="shared" si="129"/>
        <v>37.149310344827583</v>
      </c>
      <c r="Q2109" s="6" t="s">
        <v>8325</v>
      </c>
      <c r="R2109" s="6" t="s">
        <v>8329</v>
      </c>
      <c r="S2109">
        <f t="shared" si="130"/>
        <v>2014</v>
      </c>
      <c r="T2109">
        <f t="shared" si="131"/>
        <v>10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9">
        <v>41161.954861111109</v>
      </c>
      <c r="J2110" s="9">
        <v>41134.967361111107</v>
      </c>
      <c r="K2110" t="b">
        <v>0</v>
      </c>
      <c r="L2110">
        <v>191</v>
      </c>
      <c r="M2110" t="b">
        <v>1</v>
      </c>
      <c r="N2110" s="6" t="s">
        <v>8279</v>
      </c>
      <c r="O2110" s="5">
        <f t="shared" si="128"/>
        <v>107.31250000000001</v>
      </c>
      <c r="P2110">
        <f t="shared" si="129"/>
        <v>89.895287958115176</v>
      </c>
      <c r="Q2110" s="6" t="s">
        <v>8325</v>
      </c>
      <c r="R2110" s="6" t="s">
        <v>8329</v>
      </c>
      <c r="S2110">
        <f t="shared" si="130"/>
        <v>2012</v>
      </c>
      <c r="T2110">
        <f t="shared" si="131"/>
        <v>8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9">
        <v>42190.500196759262</v>
      </c>
      <c r="J2111" s="9">
        <v>42160.500196759262</v>
      </c>
      <c r="K2111" t="b">
        <v>0</v>
      </c>
      <c r="L2111">
        <v>40</v>
      </c>
      <c r="M2111" t="b">
        <v>1</v>
      </c>
      <c r="N2111" s="6" t="s">
        <v>8279</v>
      </c>
      <c r="O2111" s="5">
        <f t="shared" si="128"/>
        <v>106.52500000000001</v>
      </c>
      <c r="P2111">
        <f t="shared" si="129"/>
        <v>106.52500000000001</v>
      </c>
      <c r="Q2111" s="6" t="s">
        <v>8325</v>
      </c>
      <c r="R2111" s="6" t="s">
        <v>8329</v>
      </c>
      <c r="S2111">
        <f t="shared" si="130"/>
        <v>2015</v>
      </c>
      <c r="T2111">
        <f t="shared" si="131"/>
        <v>6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9">
        <v>41786.999305555553</v>
      </c>
      <c r="J2112" s="9">
        <v>41759.462604166663</v>
      </c>
      <c r="K2112" t="b">
        <v>0</v>
      </c>
      <c r="L2112">
        <v>38</v>
      </c>
      <c r="M2112" t="b">
        <v>1</v>
      </c>
      <c r="N2112" s="6" t="s">
        <v>8279</v>
      </c>
      <c r="O2112" s="5">
        <f t="shared" si="128"/>
        <v>100.35000000000001</v>
      </c>
      <c r="P2112">
        <f t="shared" si="129"/>
        <v>52.815789473684212</v>
      </c>
      <c r="Q2112" s="6" t="s">
        <v>8325</v>
      </c>
      <c r="R2112" s="6" t="s">
        <v>8329</v>
      </c>
      <c r="S2112">
        <f t="shared" si="130"/>
        <v>2014</v>
      </c>
      <c r="T2112">
        <f t="shared" si="131"/>
        <v>4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9">
        <v>40769.833333333328</v>
      </c>
      <c r="J2113" s="9">
        <v>40702.988715277774</v>
      </c>
      <c r="K2113" t="b">
        <v>0</v>
      </c>
      <c r="L2113">
        <v>39</v>
      </c>
      <c r="M2113" t="b">
        <v>1</v>
      </c>
      <c r="N2113" s="6" t="s">
        <v>8279</v>
      </c>
      <c r="O2113" s="5">
        <f t="shared" si="128"/>
        <v>106.5</v>
      </c>
      <c r="P2113">
        <f t="shared" si="129"/>
        <v>54.615384615384613</v>
      </c>
      <c r="Q2113" s="6" t="s">
        <v>8325</v>
      </c>
      <c r="R2113" s="6" t="s">
        <v>8329</v>
      </c>
      <c r="S2113">
        <f t="shared" si="130"/>
        <v>2011</v>
      </c>
      <c r="T2113">
        <f t="shared" si="131"/>
        <v>6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9">
        <v>41379.719826388886</v>
      </c>
      <c r="J2114" s="9">
        <v>41365.719826388886</v>
      </c>
      <c r="K2114" t="b">
        <v>0</v>
      </c>
      <c r="L2114">
        <v>11</v>
      </c>
      <c r="M2114" t="b">
        <v>1</v>
      </c>
      <c r="N2114" s="6" t="s">
        <v>8279</v>
      </c>
      <c r="O2114" s="5">
        <f t="shared" ref="O2114:O2177" si="132">E2114/D2114*100</f>
        <v>100</v>
      </c>
      <c r="P2114">
        <f t="shared" ref="P2114:P2177" si="133">E2114/L2114</f>
        <v>27.272727272727273</v>
      </c>
      <c r="Q2114" s="6" t="s">
        <v>8325</v>
      </c>
      <c r="R2114" s="6" t="s">
        <v>8329</v>
      </c>
      <c r="S2114">
        <f t="shared" si="130"/>
        <v>2013</v>
      </c>
      <c r="T2114">
        <f t="shared" si="131"/>
        <v>4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9">
        <v>41905.657129629624</v>
      </c>
      <c r="J2115" s="9">
        <v>41870.657129629624</v>
      </c>
      <c r="K2115" t="b">
        <v>0</v>
      </c>
      <c r="L2115">
        <v>107</v>
      </c>
      <c r="M2115" t="b">
        <v>1</v>
      </c>
      <c r="N2115" s="6" t="s">
        <v>8279</v>
      </c>
      <c r="O2115" s="5">
        <f t="shared" si="132"/>
        <v>104.85714285714285</v>
      </c>
      <c r="P2115">
        <f t="shared" si="133"/>
        <v>68.598130841121488</v>
      </c>
      <c r="Q2115" s="6" t="s">
        <v>8325</v>
      </c>
      <c r="R2115" s="6" t="s">
        <v>8329</v>
      </c>
      <c r="S2115">
        <f t="shared" ref="S2115:S2178" si="134">YEAR(J2115)</f>
        <v>2014</v>
      </c>
      <c r="T2115">
        <f t="shared" ref="T2115:T2178" si="135">MONTH(J2115)</f>
        <v>8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9">
        <v>40520.999305555553</v>
      </c>
      <c r="J2116" s="9">
        <v>40458.607291666667</v>
      </c>
      <c r="K2116" t="b">
        <v>0</v>
      </c>
      <c r="L2116">
        <v>147</v>
      </c>
      <c r="M2116" t="b">
        <v>1</v>
      </c>
      <c r="N2116" s="6" t="s">
        <v>8279</v>
      </c>
      <c r="O2116" s="5">
        <f t="shared" si="132"/>
        <v>104.69999999999999</v>
      </c>
      <c r="P2116">
        <f t="shared" si="133"/>
        <v>35.612244897959187</v>
      </c>
      <c r="Q2116" s="6" t="s">
        <v>8325</v>
      </c>
      <c r="R2116" s="6" t="s">
        <v>8329</v>
      </c>
      <c r="S2116">
        <f t="shared" si="134"/>
        <v>2010</v>
      </c>
      <c r="T2116">
        <f t="shared" si="135"/>
        <v>10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9">
        <v>40593.872696759259</v>
      </c>
      <c r="J2117" s="9">
        <v>40563.872696759259</v>
      </c>
      <c r="K2117" t="b">
        <v>0</v>
      </c>
      <c r="L2117">
        <v>36</v>
      </c>
      <c r="M2117" t="b">
        <v>1</v>
      </c>
      <c r="N2117" s="6" t="s">
        <v>8279</v>
      </c>
      <c r="O2117" s="5">
        <f t="shared" si="132"/>
        <v>225.66666666666669</v>
      </c>
      <c r="P2117">
        <f t="shared" si="133"/>
        <v>94.027777777777771</v>
      </c>
      <c r="Q2117" s="6" t="s">
        <v>8325</v>
      </c>
      <c r="R2117" s="6" t="s">
        <v>8329</v>
      </c>
      <c r="S2117">
        <f t="shared" si="134"/>
        <v>2011</v>
      </c>
      <c r="T2117">
        <f t="shared" si="135"/>
        <v>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9">
        <v>41184.569479166668</v>
      </c>
      <c r="J2118" s="9">
        <v>41136.569479166668</v>
      </c>
      <c r="K2118" t="b">
        <v>0</v>
      </c>
      <c r="L2118">
        <v>92</v>
      </c>
      <c r="M2118" t="b">
        <v>1</v>
      </c>
      <c r="N2118" s="6" t="s">
        <v>8279</v>
      </c>
      <c r="O2118" s="5">
        <f t="shared" si="132"/>
        <v>100.90416666666667</v>
      </c>
      <c r="P2118">
        <f t="shared" si="133"/>
        <v>526.45652173913038</v>
      </c>
      <c r="Q2118" s="6" t="s">
        <v>8325</v>
      </c>
      <c r="R2118" s="6" t="s">
        <v>8329</v>
      </c>
      <c r="S2118">
        <f t="shared" si="134"/>
        <v>2012</v>
      </c>
      <c r="T2118">
        <f t="shared" si="135"/>
        <v>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9">
        <v>42303.999305555553</v>
      </c>
      <c r="J2119" s="9">
        <v>42289.851261574069</v>
      </c>
      <c r="K2119" t="b">
        <v>0</v>
      </c>
      <c r="L2119">
        <v>35</v>
      </c>
      <c r="M2119" t="b">
        <v>1</v>
      </c>
      <c r="N2119" s="6" t="s">
        <v>8279</v>
      </c>
      <c r="O2119" s="5">
        <f t="shared" si="132"/>
        <v>147.75</v>
      </c>
      <c r="P2119">
        <f t="shared" si="133"/>
        <v>50.657142857142858</v>
      </c>
      <c r="Q2119" s="6" t="s">
        <v>8325</v>
      </c>
      <c r="R2119" s="6" t="s">
        <v>8329</v>
      </c>
      <c r="S2119">
        <f t="shared" si="134"/>
        <v>2015</v>
      </c>
      <c r="T2119">
        <f t="shared" si="135"/>
        <v>10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9">
        <v>40748.631203703699</v>
      </c>
      <c r="J2120" s="9">
        <v>40718.631203703699</v>
      </c>
      <c r="K2120" t="b">
        <v>0</v>
      </c>
      <c r="L2120">
        <v>17</v>
      </c>
      <c r="M2120" t="b">
        <v>1</v>
      </c>
      <c r="N2120" s="6" t="s">
        <v>8279</v>
      </c>
      <c r="O2120" s="5">
        <f t="shared" si="132"/>
        <v>134.61099999999999</v>
      </c>
      <c r="P2120">
        <f t="shared" si="133"/>
        <v>79.182941176470578</v>
      </c>
      <c r="Q2120" s="6" t="s">
        <v>8325</v>
      </c>
      <c r="R2120" s="6" t="s">
        <v>8329</v>
      </c>
      <c r="S2120">
        <f t="shared" si="134"/>
        <v>2011</v>
      </c>
      <c r="T2120">
        <f t="shared" si="135"/>
        <v>6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9">
        <v>41136.921817129631</v>
      </c>
      <c r="J2121" s="9">
        <v>41106.921817129631</v>
      </c>
      <c r="K2121" t="b">
        <v>0</v>
      </c>
      <c r="L2121">
        <v>22</v>
      </c>
      <c r="M2121" t="b">
        <v>1</v>
      </c>
      <c r="N2121" s="6" t="s">
        <v>8279</v>
      </c>
      <c r="O2121" s="5">
        <f t="shared" si="132"/>
        <v>100.75</v>
      </c>
      <c r="P2121">
        <f t="shared" si="133"/>
        <v>91.590909090909093</v>
      </c>
      <c r="Q2121" s="6" t="s">
        <v>8325</v>
      </c>
      <c r="R2121" s="6" t="s">
        <v>8329</v>
      </c>
      <c r="S2121">
        <f t="shared" si="134"/>
        <v>2012</v>
      </c>
      <c r="T2121">
        <f t="shared" si="135"/>
        <v>7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9">
        <v>41640.756203703699</v>
      </c>
      <c r="J2122" s="9">
        <v>41591.756203703699</v>
      </c>
      <c r="K2122" t="b">
        <v>0</v>
      </c>
      <c r="L2122">
        <v>69</v>
      </c>
      <c r="M2122" t="b">
        <v>1</v>
      </c>
      <c r="N2122" s="6" t="s">
        <v>8279</v>
      </c>
      <c r="O2122" s="5">
        <f t="shared" si="132"/>
        <v>100.880375</v>
      </c>
      <c r="P2122">
        <f t="shared" si="133"/>
        <v>116.96275362318841</v>
      </c>
      <c r="Q2122" s="6" t="s">
        <v>8325</v>
      </c>
      <c r="R2122" s="6" t="s">
        <v>8329</v>
      </c>
      <c r="S2122">
        <f t="shared" si="134"/>
        <v>2013</v>
      </c>
      <c r="T2122">
        <f t="shared" si="135"/>
        <v>11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9">
        <v>42746.534120370365</v>
      </c>
      <c r="J2123" s="9">
        <v>42716.534120370365</v>
      </c>
      <c r="K2123" t="b">
        <v>0</v>
      </c>
      <c r="L2123">
        <v>10</v>
      </c>
      <c r="M2123" t="b">
        <v>0</v>
      </c>
      <c r="N2123" s="6" t="s">
        <v>8282</v>
      </c>
      <c r="O2123" s="5">
        <f t="shared" si="132"/>
        <v>0.56800000000000006</v>
      </c>
      <c r="P2123">
        <f t="shared" si="133"/>
        <v>28.4</v>
      </c>
      <c r="Q2123" s="6" t="s">
        <v>8333</v>
      </c>
      <c r="R2123" s="6" t="s">
        <v>8334</v>
      </c>
      <c r="S2123">
        <f t="shared" si="134"/>
        <v>2016</v>
      </c>
      <c r="T2123">
        <f t="shared" si="135"/>
        <v>12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9">
        <v>42742.092233796291</v>
      </c>
      <c r="J2124" s="9">
        <v>42712.092233796291</v>
      </c>
      <c r="K2124" t="b">
        <v>0</v>
      </c>
      <c r="L2124">
        <v>3</v>
      </c>
      <c r="M2124" t="b">
        <v>0</v>
      </c>
      <c r="N2124" s="6" t="s">
        <v>8282</v>
      </c>
      <c r="O2124" s="5">
        <f t="shared" si="132"/>
        <v>0.38750000000000001</v>
      </c>
      <c r="P2124">
        <f t="shared" si="133"/>
        <v>103.33333333333333</v>
      </c>
      <c r="Q2124" s="6" t="s">
        <v>8333</v>
      </c>
      <c r="R2124" s="6" t="s">
        <v>8334</v>
      </c>
      <c r="S2124">
        <f t="shared" si="134"/>
        <v>2016</v>
      </c>
      <c r="T2124">
        <f t="shared" si="135"/>
        <v>12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9">
        <v>40252.082638888889</v>
      </c>
      <c r="J2125" s="9">
        <v>40198.216516203705</v>
      </c>
      <c r="K2125" t="b">
        <v>0</v>
      </c>
      <c r="L2125">
        <v>5</v>
      </c>
      <c r="M2125" t="b">
        <v>0</v>
      </c>
      <c r="N2125" s="6" t="s">
        <v>8282</v>
      </c>
      <c r="O2125" s="5">
        <f t="shared" si="132"/>
        <v>10</v>
      </c>
      <c r="P2125">
        <f t="shared" si="133"/>
        <v>10</v>
      </c>
      <c r="Q2125" s="6" t="s">
        <v>8333</v>
      </c>
      <c r="R2125" s="6" t="s">
        <v>8334</v>
      </c>
      <c r="S2125">
        <f t="shared" si="134"/>
        <v>2010</v>
      </c>
      <c r="T2125">
        <f t="shared" si="135"/>
        <v>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9">
        <v>40512</v>
      </c>
      <c r="J2126" s="9">
        <v>40463.819849537031</v>
      </c>
      <c r="K2126" t="b">
        <v>0</v>
      </c>
      <c r="L2126">
        <v>5</v>
      </c>
      <c r="M2126" t="b">
        <v>0</v>
      </c>
      <c r="N2126" s="6" t="s">
        <v>8282</v>
      </c>
      <c r="O2126" s="5">
        <f t="shared" si="132"/>
        <v>10.454545454545453</v>
      </c>
      <c r="P2126">
        <f t="shared" si="133"/>
        <v>23</v>
      </c>
      <c r="Q2126" s="6" t="s">
        <v>8333</v>
      </c>
      <c r="R2126" s="6" t="s">
        <v>8334</v>
      </c>
      <c r="S2126">
        <f t="shared" si="134"/>
        <v>2010</v>
      </c>
      <c r="T2126">
        <f t="shared" si="135"/>
        <v>10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9">
        <v>42220.815196759257</v>
      </c>
      <c r="J2127" s="9">
        <v>42190.815196759257</v>
      </c>
      <c r="K2127" t="b">
        <v>0</v>
      </c>
      <c r="L2127">
        <v>27</v>
      </c>
      <c r="M2127" t="b">
        <v>0</v>
      </c>
      <c r="N2127" s="6" t="s">
        <v>8282</v>
      </c>
      <c r="O2127" s="5">
        <f t="shared" si="132"/>
        <v>1.4200000000000002</v>
      </c>
      <c r="P2127">
        <f t="shared" si="133"/>
        <v>31.555555555555557</v>
      </c>
      <c r="Q2127" s="6" t="s">
        <v>8333</v>
      </c>
      <c r="R2127" s="6" t="s">
        <v>8334</v>
      </c>
      <c r="S2127">
        <f t="shared" si="134"/>
        <v>2015</v>
      </c>
      <c r="T2127">
        <f t="shared" si="135"/>
        <v>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9">
        <v>41981.76489583333</v>
      </c>
      <c r="J2128" s="9">
        <v>41951.76489583333</v>
      </c>
      <c r="K2128" t="b">
        <v>0</v>
      </c>
      <c r="L2128">
        <v>2</v>
      </c>
      <c r="M2128" t="b">
        <v>0</v>
      </c>
      <c r="N2128" s="6" t="s">
        <v>8282</v>
      </c>
      <c r="O2128" s="5">
        <f t="shared" si="132"/>
        <v>0.05</v>
      </c>
      <c r="P2128">
        <f t="shared" si="133"/>
        <v>5</v>
      </c>
      <c r="Q2128" s="6" t="s">
        <v>8333</v>
      </c>
      <c r="R2128" s="6" t="s">
        <v>8334</v>
      </c>
      <c r="S2128">
        <f t="shared" si="134"/>
        <v>2014</v>
      </c>
      <c r="T2128">
        <f t="shared" si="135"/>
        <v>11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9">
        <v>42075.255358796298</v>
      </c>
      <c r="J2129" s="9">
        <v>42045.297025462954</v>
      </c>
      <c r="K2129" t="b">
        <v>0</v>
      </c>
      <c r="L2129">
        <v>236</v>
      </c>
      <c r="M2129" t="b">
        <v>0</v>
      </c>
      <c r="N2129" s="6" t="s">
        <v>8282</v>
      </c>
      <c r="O2129" s="5">
        <f t="shared" si="132"/>
        <v>28.842857142857142</v>
      </c>
      <c r="P2129">
        <f t="shared" si="133"/>
        <v>34.220338983050844</v>
      </c>
      <c r="Q2129" s="6" t="s">
        <v>8333</v>
      </c>
      <c r="R2129" s="6" t="s">
        <v>8334</v>
      </c>
      <c r="S2129">
        <f t="shared" si="134"/>
        <v>2015</v>
      </c>
      <c r="T2129">
        <f t="shared" si="135"/>
        <v>2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9">
        <v>41903.564456018517</v>
      </c>
      <c r="J2130" s="9">
        <v>41843.564456018517</v>
      </c>
      <c r="K2130" t="b">
        <v>0</v>
      </c>
      <c r="L2130">
        <v>1</v>
      </c>
      <c r="M2130" t="b">
        <v>0</v>
      </c>
      <c r="N2130" s="6" t="s">
        <v>8282</v>
      </c>
      <c r="O2130" s="5">
        <f t="shared" si="132"/>
        <v>0.16666666666666669</v>
      </c>
      <c r="P2130">
        <f t="shared" si="133"/>
        <v>25</v>
      </c>
      <c r="Q2130" s="6" t="s">
        <v>8333</v>
      </c>
      <c r="R2130" s="6" t="s">
        <v>8334</v>
      </c>
      <c r="S2130">
        <f t="shared" si="134"/>
        <v>2014</v>
      </c>
      <c r="T2130">
        <f t="shared" si="135"/>
        <v>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9">
        <v>42438.815972222219</v>
      </c>
      <c r="J2131" s="9">
        <v>42408.815972222219</v>
      </c>
      <c r="K2131" t="b">
        <v>0</v>
      </c>
      <c r="L2131">
        <v>12</v>
      </c>
      <c r="M2131" t="b">
        <v>0</v>
      </c>
      <c r="N2131" s="6" t="s">
        <v>8282</v>
      </c>
      <c r="O2131" s="5">
        <f t="shared" si="132"/>
        <v>11.799999999999999</v>
      </c>
      <c r="P2131">
        <f t="shared" si="133"/>
        <v>19.666666666666668</v>
      </c>
      <c r="Q2131" s="6" t="s">
        <v>8333</v>
      </c>
      <c r="R2131" s="6" t="s">
        <v>8334</v>
      </c>
      <c r="S2131">
        <f t="shared" si="134"/>
        <v>2016</v>
      </c>
      <c r="T2131">
        <f t="shared" si="135"/>
        <v>2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9">
        <v>41866.87804398148</v>
      </c>
      <c r="J2132" s="9">
        <v>41831.87804398148</v>
      </c>
      <c r="K2132" t="b">
        <v>0</v>
      </c>
      <c r="L2132">
        <v>4</v>
      </c>
      <c r="M2132" t="b">
        <v>0</v>
      </c>
      <c r="N2132" s="6" t="s">
        <v>8282</v>
      </c>
      <c r="O2132" s="5">
        <f t="shared" si="132"/>
        <v>0.20238095238095236</v>
      </c>
      <c r="P2132">
        <f t="shared" si="133"/>
        <v>21.25</v>
      </c>
      <c r="Q2132" s="6" t="s">
        <v>8333</v>
      </c>
      <c r="R2132" s="6" t="s">
        <v>8334</v>
      </c>
      <c r="S2132">
        <f t="shared" si="134"/>
        <v>2014</v>
      </c>
      <c r="T2132">
        <f t="shared" si="135"/>
        <v>7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9">
        <v>42196.998738425922</v>
      </c>
      <c r="J2133" s="9">
        <v>42166.998738425922</v>
      </c>
      <c r="K2133" t="b">
        <v>0</v>
      </c>
      <c r="L2133">
        <v>3</v>
      </c>
      <c r="M2133" t="b">
        <v>0</v>
      </c>
      <c r="N2133" s="6" t="s">
        <v>8282</v>
      </c>
      <c r="O2133" s="5">
        <f t="shared" si="132"/>
        <v>5</v>
      </c>
      <c r="P2133">
        <f t="shared" si="133"/>
        <v>8.3333333333333339</v>
      </c>
      <c r="Q2133" s="6" t="s">
        <v>8333</v>
      </c>
      <c r="R2133" s="6" t="s">
        <v>8334</v>
      </c>
      <c r="S2133">
        <f t="shared" si="134"/>
        <v>2015</v>
      </c>
      <c r="T2133">
        <f t="shared" si="135"/>
        <v>6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9">
        <v>41673.27884259259</v>
      </c>
      <c r="J2134" s="9">
        <v>41643.27884259259</v>
      </c>
      <c r="K2134" t="b">
        <v>0</v>
      </c>
      <c r="L2134">
        <v>99</v>
      </c>
      <c r="M2134" t="b">
        <v>0</v>
      </c>
      <c r="N2134" s="6" t="s">
        <v>8282</v>
      </c>
      <c r="O2134" s="5">
        <f t="shared" si="132"/>
        <v>2.1129899999999995</v>
      </c>
      <c r="P2134">
        <f t="shared" si="133"/>
        <v>21.34333333333333</v>
      </c>
      <c r="Q2134" s="6" t="s">
        <v>8333</v>
      </c>
      <c r="R2134" s="6" t="s">
        <v>8334</v>
      </c>
      <c r="S2134">
        <f t="shared" si="134"/>
        <v>2014</v>
      </c>
      <c r="T2134">
        <f t="shared" si="135"/>
        <v>1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9">
        <v>40657.082638888889</v>
      </c>
      <c r="J2135" s="9">
        <v>40618.888877314814</v>
      </c>
      <c r="K2135" t="b">
        <v>0</v>
      </c>
      <c r="L2135">
        <v>3</v>
      </c>
      <c r="M2135" t="b">
        <v>0</v>
      </c>
      <c r="N2135" s="6" t="s">
        <v>8282</v>
      </c>
      <c r="O2135" s="5">
        <f t="shared" si="132"/>
        <v>1.6</v>
      </c>
      <c r="P2135">
        <f t="shared" si="133"/>
        <v>5.333333333333333</v>
      </c>
      <c r="Q2135" s="6" t="s">
        <v>8333</v>
      </c>
      <c r="R2135" s="6" t="s">
        <v>8334</v>
      </c>
      <c r="S2135">
        <f t="shared" si="134"/>
        <v>2011</v>
      </c>
      <c r="T2135">
        <f t="shared" si="135"/>
        <v>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9">
        <v>41391.678136574068</v>
      </c>
      <c r="J2136" s="9">
        <v>41361.678136574068</v>
      </c>
      <c r="K2136" t="b">
        <v>0</v>
      </c>
      <c r="L2136">
        <v>3</v>
      </c>
      <c r="M2136" t="b">
        <v>0</v>
      </c>
      <c r="N2136" s="6" t="s">
        <v>8282</v>
      </c>
      <c r="O2136" s="5">
        <f t="shared" si="132"/>
        <v>1.7333333333333332</v>
      </c>
      <c r="P2136">
        <f t="shared" si="133"/>
        <v>34.666666666666664</v>
      </c>
      <c r="Q2136" s="6" t="s">
        <v>8333</v>
      </c>
      <c r="R2136" s="6" t="s">
        <v>8334</v>
      </c>
      <c r="S2136">
        <f t="shared" si="134"/>
        <v>2013</v>
      </c>
      <c r="T2136">
        <f t="shared" si="135"/>
        <v>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9">
        <v>41186.755011574067</v>
      </c>
      <c r="J2137" s="9">
        <v>41156.755011574067</v>
      </c>
      <c r="K2137" t="b">
        <v>0</v>
      </c>
      <c r="L2137">
        <v>22</v>
      </c>
      <c r="M2137" t="b">
        <v>0</v>
      </c>
      <c r="N2137" s="6" t="s">
        <v>8282</v>
      </c>
      <c r="O2137" s="5">
        <f t="shared" si="132"/>
        <v>9.56</v>
      </c>
      <c r="P2137">
        <f t="shared" si="133"/>
        <v>21.727272727272727</v>
      </c>
      <c r="Q2137" s="6" t="s">
        <v>8333</v>
      </c>
      <c r="R2137" s="6" t="s">
        <v>8334</v>
      </c>
      <c r="S2137">
        <f t="shared" si="134"/>
        <v>2012</v>
      </c>
      <c r="T2137">
        <f t="shared" si="135"/>
        <v>9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9">
        <v>41566.300763888888</v>
      </c>
      <c r="J2138" s="9">
        <v>41536.300763888888</v>
      </c>
      <c r="K2138" t="b">
        <v>0</v>
      </c>
      <c r="L2138">
        <v>4</v>
      </c>
      <c r="M2138" t="b">
        <v>0</v>
      </c>
      <c r="N2138" s="6" t="s">
        <v>8282</v>
      </c>
      <c r="O2138" s="5">
        <f t="shared" si="132"/>
        <v>5.9612499999999999E-2</v>
      </c>
      <c r="P2138">
        <f t="shared" si="133"/>
        <v>11.922499999999999</v>
      </c>
      <c r="Q2138" s="6" t="s">
        <v>8333</v>
      </c>
      <c r="R2138" s="6" t="s">
        <v>8334</v>
      </c>
      <c r="S2138">
        <f t="shared" si="134"/>
        <v>2013</v>
      </c>
      <c r="T2138">
        <f t="shared" si="135"/>
        <v>9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9">
        <v>41978.562835648147</v>
      </c>
      <c r="J2139" s="9">
        <v>41948.562835648147</v>
      </c>
      <c r="K2139" t="b">
        <v>0</v>
      </c>
      <c r="L2139">
        <v>534</v>
      </c>
      <c r="M2139" t="b">
        <v>0</v>
      </c>
      <c r="N2139" s="6" t="s">
        <v>8282</v>
      </c>
      <c r="O2139" s="5">
        <f t="shared" si="132"/>
        <v>28.405999999999999</v>
      </c>
      <c r="P2139">
        <f t="shared" si="133"/>
        <v>26.59737827715356</v>
      </c>
      <c r="Q2139" s="6" t="s">
        <v>8333</v>
      </c>
      <c r="R2139" s="6" t="s">
        <v>8334</v>
      </c>
      <c r="S2139">
        <f t="shared" si="134"/>
        <v>2014</v>
      </c>
      <c r="T2139">
        <f t="shared" si="135"/>
        <v>11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9">
        <v>41586.846516203703</v>
      </c>
      <c r="J2140" s="9">
        <v>41556.804849537039</v>
      </c>
      <c r="K2140" t="b">
        <v>0</v>
      </c>
      <c r="L2140">
        <v>12</v>
      </c>
      <c r="M2140" t="b">
        <v>0</v>
      </c>
      <c r="N2140" s="6" t="s">
        <v>8282</v>
      </c>
      <c r="O2140" s="5">
        <f t="shared" si="132"/>
        <v>12.8</v>
      </c>
      <c r="P2140">
        <f t="shared" si="133"/>
        <v>10.666666666666666</v>
      </c>
      <c r="Q2140" s="6" t="s">
        <v>8333</v>
      </c>
      <c r="R2140" s="6" t="s">
        <v>8334</v>
      </c>
      <c r="S2140">
        <f t="shared" si="134"/>
        <v>2013</v>
      </c>
      <c r="T2140">
        <f t="shared" si="135"/>
        <v>10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9">
        <v>42677.541759259257</v>
      </c>
      <c r="J2141" s="9">
        <v>42647.541759259257</v>
      </c>
      <c r="K2141" t="b">
        <v>0</v>
      </c>
      <c r="L2141">
        <v>56</v>
      </c>
      <c r="M2141" t="b">
        <v>0</v>
      </c>
      <c r="N2141" s="6" t="s">
        <v>8282</v>
      </c>
      <c r="O2141" s="5">
        <f t="shared" si="132"/>
        <v>5.42</v>
      </c>
      <c r="P2141">
        <f t="shared" si="133"/>
        <v>29.035714285714285</v>
      </c>
      <c r="Q2141" s="6" t="s">
        <v>8333</v>
      </c>
      <c r="R2141" s="6" t="s">
        <v>8334</v>
      </c>
      <c r="S2141">
        <f t="shared" si="134"/>
        <v>2016</v>
      </c>
      <c r="T2141">
        <f t="shared" si="135"/>
        <v>10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9">
        <v>41285.625277777777</v>
      </c>
      <c r="J2142" s="9">
        <v>41255.625277777777</v>
      </c>
      <c r="K2142" t="b">
        <v>0</v>
      </c>
      <c r="L2142">
        <v>11</v>
      </c>
      <c r="M2142" t="b">
        <v>0</v>
      </c>
      <c r="N2142" s="6" t="s">
        <v>8282</v>
      </c>
      <c r="O2142" s="5">
        <f t="shared" si="132"/>
        <v>0.11199999999999999</v>
      </c>
      <c r="P2142">
        <f t="shared" si="133"/>
        <v>50.909090909090907</v>
      </c>
      <c r="Q2142" s="6" t="s">
        <v>8333</v>
      </c>
      <c r="R2142" s="6" t="s">
        <v>8334</v>
      </c>
      <c r="S2142">
        <f t="shared" si="134"/>
        <v>2012</v>
      </c>
      <c r="T2142">
        <f t="shared" si="135"/>
        <v>12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9">
        <v>41957.068969907406</v>
      </c>
      <c r="J2143" s="9">
        <v>41927.027303240735</v>
      </c>
      <c r="K2143" t="b">
        <v>0</v>
      </c>
      <c r="L2143">
        <v>0</v>
      </c>
      <c r="M2143" t="b">
        <v>0</v>
      </c>
      <c r="N2143" s="6" t="s">
        <v>8282</v>
      </c>
      <c r="O2143" s="5">
        <f t="shared" si="132"/>
        <v>0</v>
      </c>
      <c r="P2143" t="e">
        <f t="shared" si="133"/>
        <v>#DIV/0!</v>
      </c>
      <c r="Q2143" s="6" t="s">
        <v>8333</v>
      </c>
      <c r="R2143" s="6" t="s">
        <v>8334</v>
      </c>
      <c r="S2143">
        <f t="shared" si="134"/>
        <v>2014</v>
      </c>
      <c r="T2143">
        <f t="shared" si="135"/>
        <v>10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9">
        <v>42368.493171296293</v>
      </c>
      <c r="J2144" s="9">
        <v>42340.493171296293</v>
      </c>
      <c r="K2144" t="b">
        <v>0</v>
      </c>
      <c r="L2144">
        <v>12</v>
      </c>
      <c r="M2144" t="b">
        <v>0</v>
      </c>
      <c r="N2144" s="6" t="s">
        <v>8282</v>
      </c>
      <c r="O2144" s="5">
        <f t="shared" si="132"/>
        <v>5.7238095238095239</v>
      </c>
      <c r="P2144">
        <f t="shared" si="133"/>
        <v>50.083333333333336</v>
      </c>
      <c r="Q2144" s="6" t="s">
        <v>8333</v>
      </c>
      <c r="R2144" s="6" t="s">
        <v>8334</v>
      </c>
      <c r="S2144">
        <f t="shared" si="134"/>
        <v>2015</v>
      </c>
      <c r="T2144">
        <f t="shared" si="135"/>
        <v>12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9">
        <v>40380.583333333328</v>
      </c>
      <c r="J2145" s="9">
        <v>40332.678379629629</v>
      </c>
      <c r="K2145" t="b">
        <v>0</v>
      </c>
      <c r="L2145">
        <v>5</v>
      </c>
      <c r="M2145" t="b">
        <v>0</v>
      </c>
      <c r="N2145" s="6" t="s">
        <v>8282</v>
      </c>
      <c r="O2145" s="5">
        <f t="shared" si="132"/>
        <v>11.25</v>
      </c>
      <c r="P2145">
        <f t="shared" si="133"/>
        <v>45</v>
      </c>
      <c r="Q2145" s="6" t="s">
        <v>8333</v>
      </c>
      <c r="R2145" s="6" t="s">
        <v>8334</v>
      </c>
      <c r="S2145">
        <f t="shared" si="134"/>
        <v>2010</v>
      </c>
      <c r="T2145">
        <f t="shared" si="135"/>
        <v>6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9">
        <v>41531.338425925926</v>
      </c>
      <c r="J2146" s="9">
        <v>41499.338425925926</v>
      </c>
      <c r="K2146" t="b">
        <v>0</v>
      </c>
      <c r="L2146">
        <v>24</v>
      </c>
      <c r="M2146" t="b">
        <v>0</v>
      </c>
      <c r="N2146" s="6" t="s">
        <v>8282</v>
      </c>
      <c r="O2146" s="5">
        <f t="shared" si="132"/>
        <v>1.7098591549295776</v>
      </c>
      <c r="P2146">
        <f t="shared" si="133"/>
        <v>25.291666666666668</v>
      </c>
      <c r="Q2146" s="6" t="s">
        <v>8333</v>
      </c>
      <c r="R2146" s="6" t="s">
        <v>8334</v>
      </c>
      <c r="S2146">
        <f t="shared" si="134"/>
        <v>2013</v>
      </c>
      <c r="T2146">
        <f t="shared" si="135"/>
        <v>8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9">
        <v>41605.070763888885</v>
      </c>
      <c r="J2147" s="9">
        <v>41575.029097222221</v>
      </c>
      <c r="K2147" t="b">
        <v>0</v>
      </c>
      <c r="L2147">
        <v>89</v>
      </c>
      <c r="M2147" t="b">
        <v>0</v>
      </c>
      <c r="N2147" s="6" t="s">
        <v>8282</v>
      </c>
      <c r="O2147" s="5">
        <f t="shared" si="132"/>
        <v>30.433333333333334</v>
      </c>
      <c r="P2147">
        <f t="shared" si="133"/>
        <v>51.292134831460672</v>
      </c>
      <c r="Q2147" s="6" t="s">
        <v>8333</v>
      </c>
      <c r="R2147" s="6" t="s">
        <v>8334</v>
      </c>
      <c r="S2147">
        <f t="shared" si="134"/>
        <v>2013</v>
      </c>
      <c r="T2147">
        <f t="shared" si="135"/>
        <v>10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9">
        <v>42411.471180555549</v>
      </c>
      <c r="J2148" s="9">
        <v>42397.471180555549</v>
      </c>
      <c r="K2148" t="b">
        <v>0</v>
      </c>
      <c r="L2148">
        <v>1</v>
      </c>
      <c r="M2148" t="b">
        <v>0</v>
      </c>
      <c r="N2148" s="6" t="s">
        <v>8282</v>
      </c>
      <c r="O2148" s="5">
        <f t="shared" si="132"/>
        <v>0.02</v>
      </c>
      <c r="P2148">
        <f t="shared" si="133"/>
        <v>1</v>
      </c>
      <c r="Q2148" s="6" t="s">
        <v>8333</v>
      </c>
      <c r="R2148" s="6" t="s">
        <v>8334</v>
      </c>
      <c r="S2148">
        <f t="shared" si="134"/>
        <v>2016</v>
      </c>
      <c r="T2148">
        <f t="shared" si="135"/>
        <v>1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9">
        <v>41959.129027777781</v>
      </c>
      <c r="J2149" s="9">
        <v>41927.087361111109</v>
      </c>
      <c r="K2149" t="b">
        <v>0</v>
      </c>
      <c r="L2149">
        <v>55</v>
      </c>
      <c r="M2149" t="b">
        <v>0</v>
      </c>
      <c r="N2149" s="6" t="s">
        <v>8282</v>
      </c>
      <c r="O2149" s="5">
        <f t="shared" si="132"/>
        <v>0.69641025641025645</v>
      </c>
      <c r="P2149">
        <f t="shared" si="133"/>
        <v>49.381818181818183</v>
      </c>
      <c r="Q2149" s="6" t="s">
        <v>8333</v>
      </c>
      <c r="R2149" s="6" t="s">
        <v>8334</v>
      </c>
      <c r="S2149">
        <f t="shared" si="134"/>
        <v>2014</v>
      </c>
      <c r="T2149">
        <f t="shared" si="135"/>
        <v>10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9">
        <v>42096.483587962961</v>
      </c>
      <c r="J2150" s="9">
        <v>42066.525254629632</v>
      </c>
      <c r="K2150" t="b">
        <v>0</v>
      </c>
      <c r="L2150">
        <v>2</v>
      </c>
      <c r="M2150" t="b">
        <v>0</v>
      </c>
      <c r="N2150" s="6" t="s">
        <v>8282</v>
      </c>
      <c r="O2150" s="5">
        <f t="shared" si="132"/>
        <v>2</v>
      </c>
      <c r="P2150">
        <f t="shared" si="133"/>
        <v>1</v>
      </c>
      <c r="Q2150" s="6" t="s">
        <v>8333</v>
      </c>
      <c r="R2150" s="6" t="s">
        <v>8334</v>
      </c>
      <c r="S2150">
        <f t="shared" si="134"/>
        <v>2015</v>
      </c>
      <c r="T2150">
        <f t="shared" si="135"/>
        <v>3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9">
        <v>40389.791666666664</v>
      </c>
      <c r="J2151" s="9">
        <v>40354.816620370366</v>
      </c>
      <c r="K2151" t="b">
        <v>0</v>
      </c>
      <c r="L2151">
        <v>0</v>
      </c>
      <c r="M2151" t="b">
        <v>0</v>
      </c>
      <c r="N2151" s="6" t="s">
        <v>8282</v>
      </c>
      <c r="O2151" s="5">
        <f t="shared" si="132"/>
        <v>0</v>
      </c>
      <c r="P2151" t="e">
        <f t="shared" si="133"/>
        <v>#DIV/0!</v>
      </c>
      <c r="Q2151" s="6" t="s">
        <v>8333</v>
      </c>
      <c r="R2151" s="6" t="s">
        <v>8334</v>
      </c>
      <c r="S2151">
        <f t="shared" si="134"/>
        <v>2010</v>
      </c>
      <c r="T2151">
        <f t="shared" si="135"/>
        <v>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9">
        <v>42564.076377314814</v>
      </c>
      <c r="J2152" s="9">
        <v>42534.076377314814</v>
      </c>
      <c r="K2152" t="b">
        <v>0</v>
      </c>
      <c r="L2152">
        <v>4</v>
      </c>
      <c r="M2152" t="b">
        <v>0</v>
      </c>
      <c r="N2152" s="6" t="s">
        <v>8282</v>
      </c>
      <c r="O2152" s="5">
        <f t="shared" si="132"/>
        <v>0.80999999999999994</v>
      </c>
      <c r="P2152">
        <f t="shared" si="133"/>
        <v>101.25</v>
      </c>
      <c r="Q2152" s="6" t="s">
        <v>8333</v>
      </c>
      <c r="R2152" s="6" t="s">
        <v>8334</v>
      </c>
      <c r="S2152">
        <f t="shared" si="134"/>
        <v>2016</v>
      </c>
      <c r="T2152">
        <f t="shared" si="135"/>
        <v>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9">
        <v>42550.639050925929</v>
      </c>
      <c r="J2153" s="9">
        <v>42520.639050925929</v>
      </c>
      <c r="K2153" t="b">
        <v>0</v>
      </c>
      <c r="L2153">
        <v>6</v>
      </c>
      <c r="M2153" t="b">
        <v>0</v>
      </c>
      <c r="N2153" s="6" t="s">
        <v>8282</v>
      </c>
      <c r="O2153" s="5">
        <f t="shared" si="132"/>
        <v>0.26222222222222225</v>
      </c>
      <c r="P2153">
        <f t="shared" si="133"/>
        <v>19.666666666666668</v>
      </c>
      <c r="Q2153" s="6" t="s">
        <v>8333</v>
      </c>
      <c r="R2153" s="6" t="s">
        <v>8334</v>
      </c>
      <c r="S2153">
        <f t="shared" si="134"/>
        <v>2016</v>
      </c>
      <c r="T2153">
        <f t="shared" si="135"/>
        <v>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9">
        <v>41713.582280092589</v>
      </c>
      <c r="J2154" s="9">
        <v>41683.62394675926</v>
      </c>
      <c r="K2154" t="b">
        <v>0</v>
      </c>
      <c r="L2154">
        <v>4</v>
      </c>
      <c r="M2154" t="b">
        <v>0</v>
      </c>
      <c r="N2154" s="6" t="s">
        <v>8282</v>
      </c>
      <c r="O2154" s="5">
        <f t="shared" si="132"/>
        <v>0.16666666666666669</v>
      </c>
      <c r="P2154">
        <f t="shared" si="133"/>
        <v>12.5</v>
      </c>
      <c r="Q2154" s="6" t="s">
        <v>8333</v>
      </c>
      <c r="R2154" s="6" t="s">
        <v>8334</v>
      </c>
      <c r="S2154">
        <f t="shared" si="134"/>
        <v>2014</v>
      </c>
      <c r="T2154">
        <f t="shared" si="135"/>
        <v>2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9">
        <v>42014.124305555553</v>
      </c>
      <c r="J2155" s="9">
        <v>41974.702754629623</v>
      </c>
      <c r="K2155" t="b">
        <v>0</v>
      </c>
      <c r="L2155">
        <v>4</v>
      </c>
      <c r="M2155" t="b">
        <v>0</v>
      </c>
      <c r="N2155" s="6" t="s">
        <v>8282</v>
      </c>
      <c r="O2155" s="5">
        <f t="shared" si="132"/>
        <v>9.124454880912446E-3</v>
      </c>
      <c r="P2155">
        <f t="shared" si="133"/>
        <v>8.5</v>
      </c>
      <c r="Q2155" s="6" t="s">
        <v>8333</v>
      </c>
      <c r="R2155" s="6" t="s">
        <v>8334</v>
      </c>
      <c r="S2155">
        <f t="shared" si="134"/>
        <v>2014</v>
      </c>
      <c r="T2155">
        <f t="shared" si="135"/>
        <v>12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9">
        <v>41667.42392361111</v>
      </c>
      <c r="J2156" s="9">
        <v>41647.42392361111</v>
      </c>
      <c r="K2156" t="b">
        <v>0</v>
      </c>
      <c r="L2156">
        <v>2</v>
      </c>
      <c r="M2156" t="b">
        <v>0</v>
      </c>
      <c r="N2156" s="6" t="s">
        <v>8282</v>
      </c>
      <c r="O2156" s="5">
        <f t="shared" si="132"/>
        <v>0.8</v>
      </c>
      <c r="P2156">
        <f t="shared" si="133"/>
        <v>1</v>
      </c>
      <c r="Q2156" s="6" t="s">
        <v>8333</v>
      </c>
      <c r="R2156" s="6" t="s">
        <v>8334</v>
      </c>
      <c r="S2156">
        <f t="shared" si="134"/>
        <v>2014</v>
      </c>
      <c r="T2156">
        <f t="shared" si="135"/>
        <v>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9">
        <v>42460.497511574074</v>
      </c>
      <c r="J2157" s="9">
        <v>42430.539178240739</v>
      </c>
      <c r="K2157" t="b">
        <v>0</v>
      </c>
      <c r="L2157">
        <v>5</v>
      </c>
      <c r="M2157" t="b">
        <v>0</v>
      </c>
      <c r="N2157" s="6" t="s">
        <v>8282</v>
      </c>
      <c r="O2157" s="5">
        <f t="shared" si="132"/>
        <v>2.2999999999999998</v>
      </c>
      <c r="P2157">
        <f t="shared" si="133"/>
        <v>23</v>
      </c>
      <c r="Q2157" s="6" t="s">
        <v>8333</v>
      </c>
      <c r="R2157" s="6" t="s">
        <v>8334</v>
      </c>
      <c r="S2157">
        <f t="shared" si="134"/>
        <v>2016</v>
      </c>
      <c r="T2157">
        <f t="shared" si="135"/>
        <v>3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9">
        <v>41533.645902777775</v>
      </c>
      <c r="J2158" s="9">
        <v>41488.645902777775</v>
      </c>
      <c r="K2158" t="b">
        <v>0</v>
      </c>
      <c r="L2158">
        <v>83</v>
      </c>
      <c r="M2158" t="b">
        <v>0</v>
      </c>
      <c r="N2158" s="6" t="s">
        <v>8282</v>
      </c>
      <c r="O2158" s="5">
        <f t="shared" si="132"/>
        <v>2.6660714285714282</v>
      </c>
      <c r="P2158">
        <f t="shared" si="133"/>
        <v>17.987951807228917</v>
      </c>
      <c r="Q2158" s="6" t="s">
        <v>8333</v>
      </c>
      <c r="R2158" s="6" t="s">
        <v>8334</v>
      </c>
      <c r="S2158">
        <f t="shared" si="134"/>
        <v>2013</v>
      </c>
      <c r="T2158">
        <f t="shared" si="135"/>
        <v>8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9">
        <v>42727.124305555553</v>
      </c>
      <c r="J2159" s="9">
        <v>42694.772951388884</v>
      </c>
      <c r="K2159" t="b">
        <v>0</v>
      </c>
      <c r="L2159">
        <v>57</v>
      </c>
      <c r="M2159" t="b">
        <v>0</v>
      </c>
      <c r="N2159" s="6" t="s">
        <v>8282</v>
      </c>
      <c r="O2159" s="5">
        <f t="shared" si="132"/>
        <v>28.192</v>
      </c>
      <c r="P2159">
        <f t="shared" si="133"/>
        <v>370.94736842105266</v>
      </c>
      <c r="Q2159" s="6" t="s">
        <v>8333</v>
      </c>
      <c r="R2159" s="6" t="s">
        <v>8334</v>
      </c>
      <c r="S2159">
        <f t="shared" si="134"/>
        <v>2016</v>
      </c>
      <c r="T2159">
        <f t="shared" si="135"/>
        <v>11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9">
        <v>41309.645532407405</v>
      </c>
      <c r="J2160" s="9">
        <v>41264.645532407405</v>
      </c>
      <c r="K2160" t="b">
        <v>0</v>
      </c>
      <c r="L2160">
        <v>311</v>
      </c>
      <c r="M2160" t="b">
        <v>0</v>
      </c>
      <c r="N2160" s="6" t="s">
        <v>8282</v>
      </c>
      <c r="O2160" s="5">
        <f t="shared" si="132"/>
        <v>6.5900366666666672</v>
      </c>
      <c r="P2160">
        <f t="shared" si="133"/>
        <v>63.569485530546629</v>
      </c>
      <c r="Q2160" s="6" t="s">
        <v>8333</v>
      </c>
      <c r="R2160" s="6" t="s">
        <v>8334</v>
      </c>
      <c r="S2160">
        <f t="shared" si="134"/>
        <v>2012</v>
      </c>
      <c r="T2160">
        <f t="shared" si="135"/>
        <v>12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9">
        <v>40740.522847222215</v>
      </c>
      <c r="J2161" s="9">
        <v>40710.522847222215</v>
      </c>
      <c r="K2161" t="b">
        <v>0</v>
      </c>
      <c r="L2161">
        <v>2</v>
      </c>
      <c r="M2161" t="b">
        <v>0</v>
      </c>
      <c r="N2161" s="6" t="s">
        <v>8282</v>
      </c>
      <c r="O2161" s="5">
        <f t="shared" si="132"/>
        <v>0.72222222222222221</v>
      </c>
      <c r="P2161">
        <f t="shared" si="133"/>
        <v>13</v>
      </c>
      <c r="Q2161" s="6" t="s">
        <v>8333</v>
      </c>
      <c r="R2161" s="6" t="s">
        <v>8334</v>
      </c>
      <c r="S2161">
        <f t="shared" si="134"/>
        <v>2011</v>
      </c>
      <c r="T2161">
        <f t="shared" si="135"/>
        <v>6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9">
        <v>41048.503530092588</v>
      </c>
      <c r="J2162" s="9">
        <v>41018.503530092588</v>
      </c>
      <c r="K2162" t="b">
        <v>0</v>
      </c>
      <c r="L2162">
        <v>16</v>
      </c>
      <c r="M2162" t="b">
        <v>0</v>
      </c>
      <c r="N2162" s="6" t="s">
        <v>8282</v>
      </c>
      <c r="O2162" s="5">
        <f t="shared" si="132"/>
        <v>0.85000000000000009</v>
      </c>
      <c r="P2162">
        <f t="shared" si="133"/>
        <v>5.3125</v>
      </c>
      <c r="Q2162" s="6" t="s">
        <v>8333</v>
      </c>
      <c r="R2162" s="6" t="s">
        <v>8334</v>
      </c>
      <c r="S2162">
        <f t="shared" si="134"/>
        <v>2012</v>
      </c>
      <c r="T2162">
        <f t="shared" si="135"/>
        <v>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9">
        <v>42270.644201388881</v>
      </c>
      <c r="J2163" s="9">
        <v>42240.644201388881</v>
      </c>
      <c r="K2163" t="b">
        <v>0</v>
      </c>
      <c r="L2163">
        <v>13</v>
      </c>
      <c r="M2163" t="b">
        <v>1</v>
      </c>
      <c r="N2163" s="6" t="s">
        <v>8276</v>
      </c>
      <c r="O2163" s="5">
        <f t="shared" si="132"/>
        <v>115.75</v>
      </c>
      <c r="P2163">
        <f t="shared" si="133"/>
        <v>35.615384615384613</v>
      </c>
      <c r="Q2163" s="6" t="s">
        <v>8325</v>
      </c>
      <c r="R2163" s="6" t="s">
        <v>8326</v>
      </c>
      <c r="S2163">
        <f t="shared" si="134"/>
        <v>2015</v>
      </c>
      <c r="T2163">
        <f t="shared" si="135"/>
        <v>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9">
        <v>41844.557766203703</v>
      </c>
      <c r="J2164" s="9">
        <v>41813.557766203703</v>
      </c>
      <c r="K2164" t="b">
        <v>0</v>
      </c>
      <c r="L2164">
        <v>58</v>
      </c>
      <c r="M2164" t="b">
        <v>1</v>
      </c>
      <c r="N2164" s="6" t="s">
        <v>8276</v>
      </c>
      <c r="O2164" s="5">
        <f t="shared" si="132"/>
        <v>112.26666666666667</v>
      </c>
      <c r="P2164">
        <f t="shared" si="133"/>
        <v>87.103448275862064</v>
      </c>
      <c r="Q2164" s="6" t="s">
        <v>8325</v>
      </c>
      <c r="R2164" s="6" t="s">
        <v>8326</v>
      </c>
      <c r="S2164">
        <f t="shared" si="134"/>
        <v>2014</v>
      </c>
      <c r="T2164">
        <f t="shared" si="135"/>
        <v>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9">
        <v>42162.951388888883</v>
      </c>
      <c r="J2165" s="9">
        <v>42111.691203703704</v>
      </c>
      <c r="K2165" t="b">
        <v>0</v>
      </c>
      <c r="L2165">
        <v>44</v>
      </c>
      <c r="M2165" t="b">
        <v>1</v>
      </c>
      <c r="N2165" s="6" t="s">
        <v>8276</v>
      </c>
      <c r="O2165" s="5">
        <f t="shared" si="132"/>
        <v>132.20000000000002</v>
      </c>
      <c r="P2165">
        <f t="shared" si="133"/>
        <v>75.11363636363636</v>
      </c>
      <c r="Q2165" s="6" t="s">
        <v>8325</v>
      </c>
      <c r="R2165" s="6" t="s">
        <v>8326</v>
      </c>
      <c r="S2165">
        <f t="shared" si="134"/>
        <v>2015</v>
      </c>
      <c r="T2165">
        <f t="shared" si="135"/>
        <v>4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9">
        <v>42545.957638888889</v>
      </c>
      <c r="J2166" s="9">
        <v>42515.509421296294</v>
      </c>
      <c r="K2166" t="b">
        <v>0</v>
      </c>
      <c r="L2166">
        <v>83</v>
      </c>
      <c r="M2166" t="b">
        <v>1</v>
      </c>
      <c r="N2166" s="6" t="s">
        <v>8276</v>
      </c>
      <c r="O2166" s="5">
        <f t="shared" si="132"/>
        <v>102.63636363636364</v>
      </c>
      <c r="P2166">
        <f t="shared" si="133"/>
        <v>68.01204819277109</v>
      </c>
      <c r="Q2166" s="6" t="s">
        <v>8325</v>
      </c>
      <c r="R2166" s="6" t="s">
        <v>8326</v>
      </c>
      <c r="S2166">
        <f t="shared" si="134"/>
        <v>2016</v>
      </c>
      <c r="T2166">
        <f t="shared" si="135"/>
        <v>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9">
        <v>42468.417071759257</v>
      </c>
      <c r="J2167" s="9">
        <v>42438.458738425928</v>
      </c>
      <c r="K2167" t="b">
        <v>0</v>
      </c>
      <c r="L2167">
        <v>117</v>
      </c>
      <c r="M2167" t="b">
        <v>1</v>
      </c>
      <c r="N2167" s="6" t="s">
        <v>8276</v>
      </c>
      <c r="O2167" s="5">
        <f t="shared" si="132"/>
        <v>138.64000000000001</v>
      </c>
      <c r="P2167">
        <f t="shared" si="133"/>
        <v>29.623931623931625</v>
      </c>
      <c r="Q2167" s="6" t="s">
        <v>8325</v>
      </c>
      <c r="R2167" s="6" t="s">
        <v>8326</v>
      </c>
      <c r="S2167">
        <f t="shared" si="134"/>
        <v>2016</v>
      </c>
      <c r="T2167">
        <f t="shared" si="135"/>
        <v>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9">
        <v>41978.671504629623</v>
      </c>
      <c r="J2168" s="9">
        <v>41933.629837962959</v>
      </c>
      <c r="K2168" t="b">
        <v>0</v>
      </c>
      <c r="L2168">
        <v>32</v>
      </c>
      <c r="M2168" t="b">
        <v>1</v>
      </c>
      <c r="N2168" s="6" t="s">
        <v>8276</v>
      </c>
      <c r="O2168" s="5">
        <f t="shared" si="132"/>
        <v>146.6</v>
      </c>
      <c r="P2168">
        <f t="shared" si="133"/>
        <v>91.625</v>
      </c>
      <c r="Q2168" s="6" t="s">
        <v>8325</v>
      </c>
      <c r="R2168" s="6" t="s">
        <v>8326</v>
      </c>
      <c r="S2168">
        <f t="shared" si="134"/>
        <v>2014</v>
      </c>
      <c r="T2168">
        <f t="shared" si="135"/>
        <v>10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9">
        <v>41166.858067129629</v>
      </c>
      <c r="J2169" s="9">
        <v>41152.858067129629</v>
      </c>
      <c r="K2169" t="b">
        <v>0</v>
      </c>
      <c r="L2169">
        <v>8</v>
      </c>
      <c r="M2169" t="b">
        <v>1</v>
      </c>
      <c r="N2169" s="6" t="s">
        <v>8276</v>
      </c>
      <c r="O2169" s="5">
        <f t="shared" si="132"/>
        <v>120</v>
      </c>
      <c r="P2169">
        <f t="shared" si="133"/>
        <v>22.5</v>
      </c>
      <c r="Q2169" s="6" t="s">
        <v>8325</v>
      </c>
      <c r="R2169" s="6" t="s">
        <v>8326</v>
      </c>
      <c r="S2169">
        <f t="shared" si="134"/>
        <v>2012</v>
      </c>
      <c r="T2169">
        <f t="shared" si="135"/>
        <v>8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9">
        <v>42775.999999999993</v>
      </c>
      <c r="J2170" s="9">
        <v>42745.391909722217</v>
      </c>
      <c r="K2170" t="b">
        <v>0</v>
      </c>
      <c r="L2170">
        <v>340</v>
      </c>
      <c r="M2170" t="b">
        <v>1</v>
      </c>
      <c r="N2170" s="6" t="s">
        <v>8276</v>
      </c>
      <c r="O2170" s="5">
        <f t="shared" si="132"/>
        <v>121.5816111111111</v>
      </c>
      <c r="P2170">
        <f t="shared" si="133"/>
        <v>64.366735294117646</v>
      </c>
      <c r="Q2170" s="6" t="s">
        <v>8325</v>
      </c>
      <c r="R2170" s="6" t="s">
        <v>8326</v>
      </c>
      <c r="S2170">
        <f t="shared" si="134"/>
        <v>2017</v>
      </c>
      <c r="T2170">
        <f t="shared" si="135"/>
        <v>1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9">
        <v>42796.492488425924</v>
      </c>
      <c r="J2171" s="9">
        <v>42793.492488425924</v>
      </c>
      <c r="K2171" t="b">
        <v>0</v>
      </c>
      <c r="L2171">
        <v>7</v>
      </c>
      <c r="M2171" t="b">
        <v>1</v>
      </c>
      <c r="N2171" s="6" t="s">
        <v>8276</v>
      </c>
      <c r="O2171" s="5">
        <f t="shared" si="132"/>
        <v>100</v>
      </c>
      <c r="P2171">
        <f t="shared" si="133"/>
        <v>21.857142857142858</v>
      </c>
      <c r="Q2171" s="6" t="s">
        <v>8325</v>
      </c>
      <c r="R2171" s="6" t="s">
        <v>8326</v>
      </c>
      <c r="S2171">
        <f t="shared" si="134"/>
        <v>2017</v>
      </c>
      <c r="T2171">
        <f t="shared" si="135"/>
        <v>2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9">
        <v>42238.541921296295</v>
      </c>
      <c r="J2172" s="9">
        <v>42198.541921296295</v>
      </c>
      <c r="K2172" t="b">
        <v>0</v>
      </c>
      <c r="L2172">
        <v>19</v>
      </c>
      <c r="M2172" t="b">
        <v>1</v>
      </c>
      <c r="N2172" s="6" t="s">
        <v>8276</v>
      </c>
      <c r="O2172" s="5">
        <f t="shared" si="132"/>
        <v>180.85714285714286</v>
      </c>
      <c r="P2172">
        <f t="shared" si="133"/>
        <v>33.315789473684212</v>
      </c>
      <c r="Q2172" s="6" t="s">
        <v>8325</v>
      </c>
      <c r="R2172" s="6" t="s">
        <v>8326</v>
      </c>
      <c r="S2172">
        <f t="shared" si="134"/>
        <v>2015</v>
      </c>
      <c r="T2172">
        <f t="shared" si="135"/>
        <v>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9">
        <v>42176.999999999993</v>
      </c>
      <c r="J2173" s="9">
        <v>42141.748784722215</v>
      </c>
      <c r="K2173" t="b">
        <v>0</v>
      </c>
      <c r="L2173">
        <v>47</v>
      </c>
      <c r="M2173" t="b">
        <v>1</v>
      </c>
      <c r="N2173" s="6" t="s">
        <v>8276</v>
      </c>
      <c r="O2173" s="5">
        <f t="shared" si="132"/>
        <v>106.075</v>
      </c>
      <c r="P2173">
        <f t="shared" si="133"/>
        <v>90.276595744680847</v>
      </c>
      <c r="Q2173" s="6" t="s">
        <v>8325</v>
      </c>
      <c r="R2173" s="6" t="s">
        <v>8326</v>
      </c>
      <c r="S2173">
        <f t="shared" si="134"/>
        <v>2015</v>
      </c>
      <c r="T2173">
        <f t="shared" si="135"/>
        <v>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9">
        <v>42112.371759259251</v>
      </c>
      <c r="J2174" s="9">
        <v>42082.371759259251</v>
      </c>
      <c r="K2174" t="b">
        <v>0</v>
      </c>
      <c r="L2174">
        <v>13</v>
      </c>
      <c r="M2174" t="b">
        <v>1</v>
      </c>
      <c r="N2174" s="6" t="s">
        <v>8276</v>
      </c>
      <c r="O2174" s="5">
        <f t="shared" si="132"/>
        <v>100</v>
      </c>
      <c r="P2174">
        <f t="shared" si="133"/>
        <v>76.92307692307692</v>
      </c>
      <c r="Q2174" s="6" t="s">
        <v>8325</v>
      </c>
      <c r="R2174" s="6" t="s">
        <v>8326</v>
      </c>
      <c r="S2174">
        <f t="shared" si="134"/>
        <v>2015</v>
      </c>
      <c r="T2174">
        <f t="shared" si="135"/>
        <v>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9">
        <v>41526.957638888889</v>
      </c>
      <c r="J2175" s="9">
        <v>41495.484293981477</v>
      </c>
      <c r="K2175" t="b">
        <v>0</v>
      </c>
      <c r="L2175">
        <v>90</v>
      </c>
      <c r="M2175" t="b">
        <v>1</v>
      </c>
      <c r="N2175" s="6" t="s">
        <v>8276</v>
      </c>
      <c r="O2175" s="5">
        <f t="shared" si="132"/>
        <v>126.92857142857143</v>
      </c>
      <c r="P2175">
        <f t="shared" si="133"/>
        <v>59.233333333333334</v>
      </c>
      <c r="Q2175" s="6" t="s">
        <v>8325</v>
      </c>
      <c r="R2175" s="6" t="s">
        <v>8326</v>
      </c>
      <c r="S2175">
        <f t="shared" si="134"/>
        <v>2013</v>
      </c>
      <c r="T2175">
        <f t="shared" si="135"/>
        <v>8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9">
        <v>42495.334571759253</v>
      </c>
      <c r="J2176" s="9">
        <v>42465.334571759253</v>
      </c>
      <c r="K2176" t="b">
        <v>0</v>
      </c>
      <c r="L2176">
        <v>63</v>
      </c>
      <c r="M2176" t="b">
        <v>1</v>
      </c>
      <c r="N2176" s="6" t="s">
        <v>8276</v>
      </c>
      <c r="O2176" s="5">
        <f t="shared" si="132"/>
        <v>102.97499999999999</v>
      </c>
      <c r="P2176">
        <f t="shared" si="133"/>
        <v>65.38095238095238</v>
      </c>
      <c r="Q2176" s="6" t="s">
        <v>8325</v>
      </c>
      <c r="R2176" s="6" t="s">
        <v>8326</v>
      </c>
      <c r="S2176">
        <f t="shared" si="134"/>
        <v>2016</v>
      </c>
      <c r="T2176">
        <f t="shared" si="135"/>
        <v>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9">
        <v>42571.800763888888</v>
      </c>
      <c r="J2177" s="9">
        <v>42564.800763888888</v>
      </c>
      <c r="K2177" t="b">
        <v>0</v>
      </c>
      <c r="L2177">
        <v>26</v>
      </c>
      <c r="M2177" t="b">
        <v>1</v>
      </c>
      <c r="N2177" s="6" t="s">
        <v>8276</v>
      </c>
      <c r="O2177" s="5">
        <f t="shared" si="132"/>
        <v>250</v>
      </c>
      <c r="P2177">
        <f t="shared" si="133"/>
        <v>67.307692307692307</v>
      </c>
      <c r="Q2177" s="6" t="s">
        <v>8325</v>
      </c>
      <c r="R2177" s="6" t="s">
        <v>8326</v>
      </c>
      <c r="S2177">
        <f t="shared" si="134"/>
        <v>2016</v>
      </c>
      <c r="T2177">
        <f t="shared" si="135"/>
        <v>7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9">
        <v>42126.424872685187</v>
      </c>
      <c r="J2178" s="9">
        <v>42096.424872685187</v>
      </c>
      <c r="K2178" t="b">
        <v>0</v>
      </c>
      <c r="L2178">
        <v>71</v>
      </c>
      <c r="M2178" t="b">
        <v>1</v>
      </c>
      <c r="N2178" s="6" t="s">
        <v>8276</v>
      </c>
      <c r="O2178" s="5">
        <f t="shared" ref="O2178:O2241" si="136">E2178/D2178*100</f>
        <v>126.02</v>
      </c>
      <c r="P2178">
        <f t="shared" ref="P2178:P2241" si="137">E2178/L2178</f>
        <v>88.74647887323944</v>
      </c>
      <c r="Q2178" s="6" t="s">
        <v>8325</v>
      </c>
      <c r="R2178" s="6" t="s">
        <v>8326</v>
      </c>
      <c r="S2178">
        <f t="shared" si="134"/>
        <v>2015</v>
      </c>
      <c r="T2178">
        <f t="shared" si="135"/>
        <v>4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9">
        <v>42527.042442129627</v>
      </c>
      <c r="J2179" s="9">
        <v>42502.042442129627</v>
      </c>
      <c r="K2179" t="b">
        <v>0</v>
      </c>
      <c r="L2179">
        <v>38</v>
      </c>
      <c r="M2179" t="b">
        <v>1</v>
      </c>
      <c r="N2179" s="6" t="s">
        <v>8276</v>
      </c>
      <c r="O2179" s="5">
        <f t="shared" si="136"/>
        <v>100.12</v>
      </c>
      <c r="P2179">
        <f t="shared" si="137"/>
        <v>65.868421052631575</v>
      </c>
      <c r="Q2179" s="6" t="s">
        <v>8325</v>
      </c>
      <c r="R2179" s="6" t="s">
        <v>8326</v>
      </c>
      <c r="S2179">
        <f t="shared" ref="S2179:S2242" si="138">YEAR(J2179)</f>
        <v>2016</v>
      </c>
      <c r="T2179">
        <f t="shared" ref="T2179:T2242" si="139">MONTH(J2179)</f>
        <v>5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9">
        <v>42753.428206018514</v>
      </c>
      <c r="J2180" s="9">
        <v>42723.428206018514</v>
      </c>
      <c r="K2180" t="b">
        <v>0</v>
      </c>
      <c r="L2180">
        <v>859</v>
      </c>
      <c r="M2180" t="b">
        <v>1</v>
      </c>
      <c r="N2180" s="6" t="s">
        <v>8276</v>
      </c>
      <c r="O2180" s="5">
        <f t="shared" si="136"/>
        <v>138.64000000000001</v>
      </c>
      <c r="P2180">
        <f t="shared" si="137"/>
        <v>40.349243306169967</v>
      </c>
      <c r="Q2180" s="6" t="s">
        <v>8325</v>
      </c>
      <c r="R2180" s="6" t="s">
        <v>8326</v>
      </c>
      <c r="S2180">
        <f t="shared" si="138"/>
        <v>2016</v>
      </c>
      <c r="T2180">
        <f t="shared" si="139"/>
        <v>12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9">
        <v>42104.962870370371</v>
      </c>
      <c r="J2181" s="9">
        <v>42074.962870370371</v>
      </c>
      <c r="K2181" t="b">
        <v>0</v>
      </c>
      <c r="L2181">
        <v>21</v>
      </c>
      <c r="M2181" t="b">
        <v>1</v>
      </c>
      <c r="N2181" s="6" t="s">
        <v>8276</v>
      </c>
      <c r="O2181" s="5">
        <f t="shared" si="136"/>
        <v>161.4</v>
      </c>
      <c r="P2181">
        <f t="shared" si="137"/>
        <v>76.857142857142861</v>
      </c>
      <c r="Q2181" s="6" t="s">
        <v>8325</v>
      </c>
      <c r="R2181" s="6" t="s">
        <v>8326</v>
      </c>
      <c r="S2181">
        <f t="shared" si="138"/>
        <v>2015</v>
      </c>
      <c r="T2181">
        <f t="shared" si="139"/>
        <v>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9">
        <v>42321.503101851849</v>
      </c>
      <c r="J2182" s="9">
        <v>42279.461435185185</v>
      </c>
      <c r="K2182" t="b">
        <v>0</v>
      </c>
      <c r="L2182">
        <v>78</v>
      </c>
      <c r="M2182" t="b">
        <v>1</v>
      </c>
      <c r="N2182" s="6" t="s">
        <v>8276</v>
      </c>
      <c r="O2182" s="5">
        <f t="shared" si="136"/>
        <v>107.18419999999999</v>
      </c>
      <c r="P2182">
        <f t="shared" si="137"/>
        <v>68.707820512820518</v>
      </c>
      <c r="Q2182" s="6" t="s">
        <v>8325</v>
      </c>
      <c r="R2182" s="6" t="s">
        <v>8326</v>
      </c>
      <c r="S2182">
        <f t="shared" si="138"/>
        <v>2015</v>
      </c>
      <c r="T2182">
        <f t="shared" si="139"/>
        <v>10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9">
        <v>42786.796909722216</v>
      </c>
      <c r="J2183" s="9">
        <v>42772.796909722216</v>
      </c>
      <c r="K2183" t="b">
        <v>0</v>
      </c>
      <c r="L2183">
        <v>53</v>
      </c>
      <c r="M2183" t="b">
        <v>1</v>
      </c>
      <c r="N2183" s="6" t="s">
        <v>8297</v>
      </c>
      <c r="O2183" s="5">
        <f t="shared" si="136"/>
        <v>153.1</v>
      </c>
      <c r="P2183">
        <f t="shared" si="137"/>
        <v>57.773584905660378</v>
      </c>
      <c r="Q2183" s="6" t="s">
        <v>8333</v>
      </c>
      <c r="R2183" s="6" t="s">
        <v>8351</v>
      </c>
      <c r="S2183">
        <f t="shared" si="138"/>
        <v>2017</v>
      </c>
      <c r="T2183">
        <f t="shared" si="139"/>
        <v>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9">
        <v>41914.692418981482</v>
      </c>
      <c r="J2184" s="9">
        <v>41879.692418981482</v>
      </c>
      <c r="K2184" t="b">
        <v>0</v>
      </c>
      <c r="L2184">
        <v>356</v>
      </c>
      <c r="M2184" t="b">
        <v>1</v>
      </c>
      <c r="N2184" s="6" t="s">
        <v>8297</v>
      </c>
      <c r="O2184" s="5">
        <f t="shared" si="136"/>
        <v>524.16666666666663</v>
      </c>
      <c r="P2184">
        <f t="shared" si="137"/>
        <v>44.171348314606739</v>
      </c>
      <c r="Q2184" s="6" t="s">
        <v>8333</v>
      </c>
      <c r="R2184" s="6" t="s">
        <v>8351</v>
      </c>
      <c r="S2184">
        <f t="shared" si="138"/>
        <v>2014</v>
      </c>
      <c r="T2184">
        <f t="shared" si="139"/>
        <v>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9">
        <v>42774.999999999993</v>
      </c>
      <c r="J2185" s="9">
        <v>42745.157141203708</v>
      </c>
      <c r="K2185" t="b">
        <v>0</v>
      </c>
      <c r="L2185">
        <v>279</v>
      </c>
      <c r="M2185" t="b">
        <v>1</v>
      </c>
      <c r="N2185" s="6" t="s">
        <v>8297</v>
      </c>
      <c r="O2185" s="5">
        <f t="shared" si="136"/>
        <v>489.27777777777777</v>
      </c>
      <c r="P2185">
        <f t="shared" si="137"/>
        <v>31.566308243727597</v>
      </c>
      <c r="Q2185" s="6" t="s">
        <v>8333</v>
      </c>
      <c r="R2185" s="6" t="s">
        <v>8351</v>
      </c>
      <c r="S2185">
        <f t="shared" si="138"/>
        <v>2017</v>
      </c>
      <c r="T2185">
        <f t="shared" si="139"/>
        <v>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9">
        <v>42394.458333333336</v>
      </c>
      <c r="J2186" s="9">
        <v>42380.481956018521</v>
      </c>
      <c r="K2186" t="b">
        <v>1</v>
      </c>
      <c r="L2186">
        <v>266</v>
      </c>
      <c r="M2186" t="b">
        <v>1</v>
      </c>
      <c r="N2186" s="6" t="s">
        <v>8297</v>
      </c>
      <c r="O2186" s="5">
        <f t="shared" si="136"/>
        <v>284.74</v>
      </c>
      <c r="P2186">
        <f t="shared" si="137"/>
        <v>107.04511278195488</v>
      </c>
      <c r="Q2186" s="6" t="s">
        <v>8333</v>
      </c>
      <c r="R2186" s="6" t="s">
        <v>8351</v>
      </c>
      <c r="S2186">
        <f t="shared" si="138"/>
        <v>2016</v>
      </c>
      <c r="T2186">
        <f t="shared" si="139"/>
        <v>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9">
        <v>41359.141655092593</v>
      </c>
      <c r="J2187" s="9">
        <v>41319.141655092593</v>
      </c>
      <c r="K2187" t="b">
        <v>0</v>
      </c>
      <c r="L2187">
        <v>623</v>
      </c>
      <c r="M2187" t="b">
        <v>1</v>
      </c>
      <c r="N2187" s="6" t="s">
        <v>8297</v>
      </c>
      <c r="O2187" s="5">
        <f t="shared" si="136"/>
        <v>1856.97</v>
      </c>
      <c r="P2187">
        <f t="shared" si="137"/>
        <v>149.03451043338683</v>
      </c>
      <c r="Q2187" s="6" t="s">
        <v>8333</v>
      </c>
      <c r="R2187" s="6" t="s">
        <v>8351</v>
      </c>
      <c r="S2187">
        <f t="shared" si="138"/>
        <v>2013</v>
      </c>
      <c r="T2187">
        <f t="shared" si="139"/>
        <v>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9">
        <v>42619.874999999993</v>
      </c>
      <c r="J2188" s="9">
        <v>42583.406747685185</v>
      </c>
      <c r="K2188" t="b">
        <v>0</v>
      </c>
      <c r="L2188">
        <v>392</v>
      </c>
      <c r="M2188" t="b">
        <v>1</v>
      </c>
      <c r="N2188" s="6" t="s">
        <v>8297</v>
      </c>
      <c r="O2188" s="5">
        <f t="shared" si="136"/>
        <v>109.67499999999998</v>
      </c>
      <c r="P2188">
        <f t="shared" si="137"/>
        <v>55.956632653061227</v>
      </c>
      <c r="Q2188" s="6" t="s">
        <v>8333</v>
      </c>
      <c r="R2188" s="6" t="s">
        <v>8351</v>
      </c>
      <c r="S2188">
        <f t="shared" si="138"/>
        <v>2016</v>
      </c>
      <c r="T2188">
        <f t="shared" si="139"/>
        <v>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9">
        <v>42096.957638888889</v>
      </c>
      <c r="J2189" s="9">
        <v>42068.000763888886</v>
      </c>
      <c r="K2189" t="b">
        <v>1</v>
      </c>
      <c r="L2189">
        <v>3562</v>
      </c>
      <c r="M2189" t="b">
        <v>1</v>
      </c>
      <c r="N2189" s="6" t="s">
        <v>8297</v>
      </c>
      <c r="O2189" s="5">
        <f t="shared" si="136"/>
        <v>1014.6425</v>
      </c>
      <c r="P2189">
        <f t="shared" si="137"/>
        <v>56.970381807973048</v>
      </c>
      <c r="Q2189" s="6" t="s">
        <v>8333</v>
      </c>
      <c r="R2189" s="6" t="s">
        <v>8351</v>
      </c>
      <c r="S2189">
        <f t="shared" si="138"/>
        <v>2015</v>
      </c>
      <c r="T2189">
        <f t="shared" si="139"/>
        <v>3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9">
        <v>42668.499999999993</v>
      </c>
      <c r="J2190" s="9">
        <v>42633.377789351849</v>
      </c>
      <c r="K2190" t="b">
        <v>0</v>
      </c>
      <c r="L2190">
        <v>514</v>
      </c>
      <c r="M2190" t="b">
        <v>1</v>
      </c>
      <c r="N2190" s="6" t="s">
        <v>8297</v>
      </c>
      <c r="O2190" s="5">
        <f t="shared" si="136"/>
        <v>412.17692027666544</v>
      </c>
      <c r="P2190">
        <f t="shared" si="137"/>
        <v>44.056420233463037</v>
      </c>
      <c r="Q2190" s="6" t="s">
        <v>8333</v>
      </c>
      <c r="R2190" s="6" t="s">
        <v>8351</v>
      </c>
      <c r="S2190">
        <f t="shared" si="138"/>
        <v>2016</v>
      </c>
      <c r="T2190">
        <f t="shared" si="139"/>
        <v>9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9">
        <v>42481.708333333336</v>
      </c>
      <c r="J2191" s="9">
        <v>42467.579861111109</v>
      </c>
      <c r="K2191" t="b">
        <v>0</v>
      </c>
      <c r="L2191">
        <v>88</v>
      </c>
      <c r="M2191" t="b">
        <v>1</v>
      </c>
      <c r="N2191" s="6" t="s">
        <v>8297</v>
      </c>
      <c r="O2191" s="5">
        <f t="shared" si="136"/>
        <v>503.25</v>
      </c>
      <c r="P2191">
        <f t="shared" si="137"/>
        <v>68.625</v>
      </c>
      <c r="Q2191" s="6" t="s">
        <v>8333</v>
      </c>
      <c r="R2191" s="6" t="s">
        <v>8351</v>
      </c>
      <c r="S2191">
        <f t="shared" si="138"/>
        <v>2016</v>
      </c>
      <c r="T2191">
        <f t="shared" si="139"/>
        <v>4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9">
        <v>42452.082638888889</v>
      </c>
      <c r="J2192" s="9">
        <v>42417.416712962957</v>
      </c>
      <c r="K2192" t="b">
        <v>0</v>
      </c>
      <c r="L2192">
        <v>537</v>
      </c>
      <c r="M2192" t="b">
        <v>1</v>
      </c>
      <c r="N2192" s="6" t="s">
        <v>8297</v>
      </c>
      <c r="O2192" s="5">
        <f t="shared" si="136"/>
        <v>184.61052631578946</v>
      </c>
      <c r="P2192">
        <f t="shared" si="137"/>
        <v>65.318435754189949</v>
      </c>
      <c r="Q2192" s="6" t="s">
        <v>8333</v>
      </c>
      <c r="R2192" s="6" t="s">
        <v>8351</v>
      </c>
      <c r="S2192">
        <f t="shared" si="138"/>
        <v>2016</v>
      </c>
      <c r="T2192">
        <f t="shared" si="139"/>
        <v>2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9">
        <v>42780.6253125</v>
      </c>
      <c r="J2193" s="9">
        <v>42768.6253125</v>
      </c>
      <c r="K2193" t="b">
        <v>0</v>
      </c>
      <c r="L2193">
        <v>25</v>
      </c>
      <c r="M2193" t="b">
        <v>1</v>
      </c>
      <c r="N2193" s="6" t="s">
        <v>8297</v>
      </c>
      <c r="O2193" s="5">
        <f t="shared" si="136"/>
        <v>119.73333333333333</v>
      </c>
      <c r="P2193">
        <f t="shared" si="137"/>
        <v>35.92</v>
      </c>
      <c r="Q2193" s="6" t="s">
        <v>8333</v>
      </c>
      <c r="R2193" s="6" t="s">
        <v>8351</v>
      </c>
      <c r="S2193">
        <f t="shared" si="138"/>
        <v>2017</v>
      </c>
      <c r="T2193">
        <f t="shared" si="139"/>
        <v>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9">
        <v>42719.749999999993</v>
      </c>
      <c r="J2194" s="9">
        <v>42691.642870370364</v>
      </c>
      <c r="K2194" t="b">
        <v>0</v>
      </c>
      <c r="L2194">
        <v>3238</v>
      </c>
      <c r="M2194" t="b">
        <v>1</v>
      </c>
      <c r="N2194" s="6" t="s">
        <v>8297</v>
      </c>
      <c r="O2194" s="5">
        <f t="shared" si="136"/>
        <v>1081.2401666666667</v>
      </c>
      <c r="P2194">
        <f t="shared" si="137"/>
        <v>40.070667078443485</v>
      </c>
      <c r="Q2194" s="6" t="s">
        <v>8333</v>
      </c>
      <c r="R2194" s="6" t="s">
        <v>8351</v>
      </c>
      <c r="S2194">
        <f t="shared" si="138"/>
        <v>2016</v>
      </c>
      <c r="T2194">
        <f t="shared" si="139"/>
        <v>11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9">
        <v>42694.999305555553</v>
      </c>
      <c r="J2195" s="9">
        <v>42664.197592592587</v>
      </c>
      <c r="K2195" t="b">
        <v>0</v>
      </c>
      <c r="L2195">
        <v>897</v>
      </c>
      <c r="M2195" t="b">
        <v>1</v>
      </c>
      <c r="N2195" s="6" t="s">
        <v>8297</v>
      </c>
      <c r="O2195" s="5">
        <f t="shared" si="136"/>
        <v>452.37333333333333</v>
      </c>
      <c r="P2195">
        <f t="shared" si="137"/>
        <v>75.647714604236342</v>
      </c>
      <c r="Q2195" s="6" t="s">
        <v>8333</v>
      </c>
      <c r="R2195" s="6" t="s">
        <v>8351</v>
      </c>
      <c r="S2195">
        <f t="shared" si="138"/>
        <v>2016</v>
      </c>
      <c r="T2195">
        <f t="shared" si="139"/>
        <v>10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9">
        <v>42455.507986111108</v>
      </c>
      <c r="J2196" s="9">
        <v>42425.54965277778</v>
      </c>
      <c r="K2196" t="b">
        <v>0</v>
      </c>
      <c r="L2196">
        <v>878</v>
      </c>
      <c r="M2196" t="b">
        <v>1</v>
      </c>
      <c r="N2196" s="6" t="s">
        <v>8297</v>
      </c>
      <c r="O2196" s="5">
        <f t="shared" si="136"/>
        <v>537.37</v>
      </c>
      <c r="P2196">
        <f t="shared" si="137"/>
        <v>61.203872437357631</v>
      </c>
      <c r="Q2196" s="6" t="s">
        <v>8333</v>
      </c>
      <c r="R2196" s="6" t="s">
        <v>8351</v>
      </c>
      <c r="S2196">
        <f t="shared" si="138"/>
        <v>2016</v>
      </c>
      <c r="T2196">
        <f t="shared" si="139"/>
        <v>2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9">
        <v>42227.563657407409</v>
      </c>
      <c r="J2197" s="9">
        <v>42197.563657407409</v>
      </c>
      <c r="K2197" t="b">
        <v>0</v>
      </c>
      <c r="L2197">
        <v>115</v>
      </c>
      <c r="M2197" t="b">
        <v>1</v>
      </c>
      <c r="N2197" s="6" t="s">
        <v>8297</v>
      </c>
      <c r="O2197" s="5">
        <f t="shared" si="136"/>
        <v>120.32608695652173</v>
      </c>
      <c r="P2197">
        <f t="shared" si="137"/>
        <v>48.130434782608695</v>
      </c>
      <c r="Q2197" s="6" t="s">
        <v>8333</v>
      </c>
      <c r="R2197" s="6" t="s">
        <v>8351</v>
      </c>
      <c r="S2197">
        <f t="shared" si="138"/>
        <v>2015</v>
      </c>
      <c r="T2197">
        <f t="shared" si="139"/>
        <v>7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9">
        <v>42706.083333333336</v>
      </c>
      <c r="J2198" s="9">
        <v>42675.278958333329</v>
      </c>
      <c r="K2198" t="b">
        <v>0</v>
      </c>
      <c r="L2198">
        <v>234</v>
      </c>
      <c r="M2198" t="b">
        <v>1</v>
      </c>
      <c r="N2198" s="6" t="s">
        <v>8297</v>
      </c>
      <c r="O2198" s="5">
        <f t="shared" si="136"/>
        <v>113.83571428571429</v>
      </c>
      <c r="P2198">
        <f t="shared" si="137"/>
        <v>68.106837606837601</v>
      </c>
      <c r="Q2198" s="6" t="s">
        <v>8333</v>
      </c>
      <c r="R2198" s="6" t="s">
        <v>8351</v>
      </c>
      <c r="S2198">
        <f t="shared" si="138"/>
        <v>2016</v>
      </c>
      <c r="T2198">
        <f t="shared" si="139"/>
        <v>11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9">
        <v>42063.37568287037</v>
      </c>
      <c r="J2199" s="9">
        <v>42033.37568287037</v>
      </c>
      <c r="K2199" t="b">
        <v>0</v>
      </c>
      <c r="L2199">
        <v>4330</v>
      </c>
      <c r="M2199" t="b">
        <v>1</v>
      </c>
      <c r="N2199" s="6" t="s">
        <v>8297</v>
      </c>
      <c r="O2199" s="5">
        <f t="shared" si="136"/>
        <v>951.03109999999992</v>
      </c>
      <c r="P2199">
        <f t="shared" si="137"/>
        <v>65.891300230946882</v>
      </c>
      <c r="Q2199" s="6" t="s">
        <v>8333</v>
      </c>
      <c r="R2199" s="6" t="s">
        <v>8351</v>
      </c>
      <c r="S2199">
        <f t="shared" si="138"/>
        <v>2015</v>
      </c>
      <c r="T2199">
        <f t="shared" si="139"/>
        <v>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9">
        <v>42322.347222222219</v>
      </c>
      <c r="J2200" s="9">
        <v>42292.305555555555</v>
      </c>
      <c r="K2200" t="b">
        <v>0</v>
      </c>
      <c r="L2200">
        <v>651</v>
      </c>
      <c r="M2200" t="b">
        <v>1</v>
      </c>
      <c r="N2200" s="6" t="s">
        <v>8297</v>
      </c>
      <c r="O2200" s="5">
        <f t="shared" si="136"/>
        <v>132.89249999999998</v>
      </c>
      <c r="P2200">
        <f t="shared" si="137"/>
        <v>81.654377880184327</v>
      </c>
      <c r="Q2200" s="6" t="s">
        <v>8333</v>
      </c>
      <c r="R2200" s="6" t="s">
        <v>8351</v>
      </c>
      <c r="S2200">
        <f t="shared" si="138"/>
        <v>2015</v>
      </c>
      <c r="T2200">
        <f t="shared" si="139"/>
        <v>10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9">
        <v>42292.208310185182</v>
      </c>
      <c r="J2201" s="9">
        <v>42262.208310185182</v>
      </c>
      <c r="K2201" t="b">
        <v>1</v>
      </c>
      <c r="L2201">
        <v>251</v>
      </c>
      <c r="M2201" t="b">
        <v>1</v>
      </c>
      <c r="N2201" s="6" t="s">
        <v>8297</v>
      </c>
      <c r="O2201" s="5">
        <f t="shared" si="136"/>
        <v>146.97777777777779</v>
      </c>
      <c r="P2201">
        <f t="shared" si="137"/>
        <v>52.701195219123505</v>
      </c>
      <c r="Q2201" s="6" t="s">
        <v>8333</v>
      </c>
      <c r="R2201" s="6" t="s">
        <v>8351</v>
      </c>
      <c r="S2201">
        <f t="shared" si="138"/>
        <v>2015</v>
      </c>
      <c r="T2201">
        <f t="shared" si="139"/>
        <v>9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9">
        <v>42190.916666666664</v>
      </c>
      <c r="J2202" s="9">
        <v>42163.417453703696</v>
      </c>
      <c r="K2202" t="b">
        <v>0</v>
      </c>
      <c r="L2202">
        <v>263</v>
      </c>
      <c r="M2202" t="b">
        <v>1</v>
      </c>
      <c r="N2202" s="6" t="s">
        <v>8297</v>
      </c>
      <c r="O2202" s="5">
        <f t="shared" si="136"/>
        <v>542.15</v>
      </c>
      <c r="P2202">
        <f t="shared" si="137"/>
        <v>41.228136882129277</v>
      </c>
      <c r="Q2202" s="6" t="s">
        <v>8333</v>
      </c>
      <c r="R2202" s="6" t="s">
        <v>8351</v>
      </c>
      <c r="S2202">
        <f t="shared" si="138"/>
        <v>2015</v>
      </c>
      <c r="T2202">
        <f t="shared" si="139"/>
        <v>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9">
        <v>41290.638483796298</v>
      </c>
      <c r="J2203" s="9">
        <v>41276.638483796298</v>
      </c>
      <c r="K2203" t="b">
        <v>0</v>
      </c>
      <c r="L2203">
        <v>28</v>
      </c>
      <c r="M2203" t="b">
        <v>1</v>
      </c>
      <c r="N2203" s="6" t="s">
        <v>8280</v>
      </c>
      <c r="O2203" s="5">
        <f t="shared" si="136"/>
        <v>382.71818181818185</v>
      </c>
      <c r="P2203">
        <f t="shared" si="137"/>
        <v>15.035357142857142</v>
      </c>
      <c r="Q2203" s="6" t="s">
        <v>8325</v>
      </c>
      <c r="R2203" s="6" t="s">
        <v>8330</v>
      </c>
      <c r="S2203">
        <f t="shared" si="138"/>
        <v>2013</v>
      </c>
      <c r="T2203">
        <f t="shared" si="139"/>
        <v>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9">
        <v>41214.640833333331</v>
      </c>
      <c r="J2204" s="9">
        <v>41184.640833333331</v>
      </c>
      <c r="K2204" t="b">
        <v>0</v>
      </c>
      <c r="L2204">
        <v>721</v>
      </c>
      <c r="M2204" t="b">
        <v>1</v>
      </c>
      <c r="N2204" s="6" t="s">
        <v>8280</v>
      </c>
      <c r="O2204" s="5">
        <f t="shared" si="136"/>
        <v>704.18124999999998</v>
      </c>
      <c r="P2204">
        <f t="shared" si="137"/>
        <v>39.066920943134534</v>
      </c>
      <c r="Q2204" s="6" t="s">
        <v>8325</v>
      </c>
      <c r="R2204" s="6" t="s">
        <v>8330</v>
      </c>
      <c r="S2204">
        <f t="shared" si="138"/>
        <v>2012</v>
      </c>
      <c r="T2204">
        <f t="shared" si="139"/>
        <v>10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9">
        <v>42271.651412037034</v>
      </c>
      <c r="J2205" s="9">
        <v>42241.651412037034</v>
      </c>
      <c r="K2205" t="b">
        <v>0</v>
      </c>
      <c r="L2205">
        <v>50</v>
      </c>
      <c r="M2205" t="b">
        <v>1</v>
      </c>
      <c r="N2205" s="6" t="s">
        <v>8280</v>
      </c>
      <c r="O2205" s="5">
        <f t="shared" si="136"/>
        <v>109.55</v>
      </c>
      <c r="P2205">
        <f t="shared" si="137"/>
        <v>43.82</v>
      </c>
      <c r="Q2205" s="6" t="s">
        <v>8325</v>
      </c>
      <c r="R2205" s="6" t="s">
        <v>8330</v>
      </c>
      <c r="S2205">
        <f t="shared" si="138"/>
        <v>2015</v>
      </c>
      <c r="T2205">
        <f t="shared" si="139"/>
        <v>8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9">
        <v>41342.103229166663</v>
      </c>
      <c r="J2206" s="9">
        <v>41312.103229166663</v>
      </c>
      <c r="K2206" t="b">
        <v>0</v>
      </c>
      <c r="L2206">
        <v>73</v>
      </c>
      <c r="M2206" t="b">
        <v>1</v>
      </c>
      <c r="N2206" s="6" t="s">
        <v>8280</v>
      </c>
      <c r="O2206" s="5">
        <f t="shared" si="136"/>
        <v>132.86666666666667</v>
      </c>
      <c r="P2206">
        <f t="shared" si="137"/>
        <v>27.301369863013697</v>
      </c>
      <c r="Q2206" s="6" t="s">
        <v>8325</v>
      </c>
      <c r="R2206" s="6" t="s">
        <v>8330</v>
      </c>
      <c r="S2206">
        <f t="shared" si="138"/>
        <v>2013</v>
      </c>
      <c r="T2206">
        <f t="shared" si="139"/>
        <v>2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9">
        <v>41061.613298611104</v>
      </c>
      <c r="J2207" s="9">
        <v>41031.613298611104</v>
      </c>
      <c r="K2207" t="b">
        <v>0</v>
      </c>
      <c r="L2207">
        <v>27</v>
      </c>
      <c r="M2207" t="b">
        <v>1</v>
      </c>
      <c r="N2207" s="6" t="s">
        <v>8280</v>
      </c>
      <c r="O2207" s="5">
        <f t="shared" si="136"/>
        <v>152</v>
      </c>
      <c r="P2207">
        <f t="shared" si="137"/>
        <v>42.222222222222221</v>
      </c>
      <c r="Q2207" s="6" t="s">
        <v>8325</v>
      </c>
      <c r="R2207" s="6" t="s">
        <v>8330</v>
      </c>
      <c r="S2207">
        <f t="shared" si="138"/>
        <v>2012</v>
      </c>
      <c r="T2207">
        <f t="shared" si="139"/>
        <v>5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9">
        <v>41015.048888888887</v>
      </c>
      <c r="J2208" s="9">
        <v>40997.048888888887</v>
      </c>
      <c r="K2208" t="b">
        <v>0</v>
      </c>
      <c r="L2208">
        <v>34</v>
      </c>
      <c r="M2208" t="b">
        <v>1</v>
      </c>
      <c r="N2208" s="6" t="s">
        <v>8280</v>
      </c>
      <c r="O2208" s="5">
        <f t="shared" si="136"/>
        <v>102.72727272727273</v>
      </c>
      <c r="P2208">
        <f t="shared" si="137"/>
        <v>33.235294117647058</v>
      </c>
      <c r="Q2208" s="6" t="s">
        <v>8325</v>
      </c>
      <c r="R2208" s="6" t="s">
        <v>8330</v>
      </c>
      <c r="S2208">
        <f t="shared" si="138"/>
        <v>2012</v>
      </c>
      <c r="T2208">
        <f t="shared" si="139"/>
        <v>3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9">
        <v>41594.027465277773</v>
      </c>
      <c r="J2209" s="9">
        <v>41563.985798611109</v>
      </c>
      <c r="K2209" t="b">
        <v>0</v>
      </c>
      <c r="L2209">
        <v>7</v>
      </c>
      <c r="M2209" t="b">
        <v>1</v>
      </c>
      <c r="N2209" s="6" t="s">
        <v>8280</v>
      </c>
      <c r="O2209" s="5">
        <f t="shared" si="136"/>
        <v>100</v>
      </c>
      <c r="P2209">
        <f t="shared" si="137"/>
        <v>285.71428571428572</v>
      </c>
      <c r="Q2209" s="6" t="s">
        <v>8325</v>
      </c>
      <c r="R2209" s="6" t="s">
        <v>8330</v>
      </c>
      <c r="S2209">
        <f t="shared" si="138"/>
        <v>2013</v>
      </c>
      <c r="T2209">
        <f t="shared" si="139"/>
        <v>10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9">
        <v>41005.958333333328</v>
      </c>
      <c r="J2210" s="9">
        <v>40946.673912037033</v>
      </c>
      <c r="K2210" t="b">
        <v>0</v>
      </c>
      <c r="L2210">
        <v>24</v>
      </c>
      <c r="M2210" t="b">
        <v>1</v>
      </c>
      <c r="N2210" s="6" t="s">
        <v>8280</v>
      </c>
      <c r="O2210" s="5">
        <f t="shared" si="136"/>
        <v>101.6</v>
      </c>
      <c r="P2210">
        <f t="shared" si="137"/>
        <v>42.333333333333336</v>
      </c>
      <c r="Q2210" s="6" t="s">
        <v>8325</v>
      </c>
      <c r="R2210" s="6" t="s">
        <v>8330</v>
      </c>
      <c r="S2210">
        <f t="shared" si="138"/>
        <v>2012</v>
      </c>
      <c r="T2210">
        <f t="shared" si="139"/>
        <v>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9">
        <v>41743.75</v>
      </c>
      <c r="J2211" s="9">
        <v>41732.27134259259</v>
      </c>
      <c r="K2211" t="b">
        <v>0</v>
      </c>
      <c r="L2211">
        <v>15</v>
      </c>
      <c r="M2211" t="b">
        <v>1</v>
      </c>
      <c r="N2211" s="6" t="s">
        <v>8280</v>
      </c>
      <c r="O2211" s="5">
        <f t="shared" si="136"/>
        <v>150.80000000000001</v>
      </c>
      <c r="P2211">
        <f t="shared" si="137"/>
        <v>50.266666666666666</v>
      </c>
      <c r="Q2211" s="6" t="s">
        <v>8325</v>
      </c>
      <c r="R2211" s="6" t="s">
        <v>8330</v>
      </c>
      <c r="S2211">
        <f t="shared" si="138"/>
        <v>2014</v>
      </c>
      <c r="T2211">
        <f t="shared" si="139"/>
        <v>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9">
        <v>41013.524999999994</v>
      </c>
      <c r="J2212" s="9">
        <v>40955.857754629629</v>
      </c>
      <c r="K2212" t="b">
        <v>0</v>
      </c>
      <c r="L2212">
        <v>72</v>
      </c>
      <c r="M2212" t="b">
        <v>1</v>
      </c>
      <c r="N2212" s="6" t="s">
        <v>8280</v>
      </c>
      <c r="O2212" s="5">
        <f t="shared" si="136"/>
        <v>111.425</v>
      </c>
      <c r="P2212">
        <f t="shared" si="137"/>
        <v>61.902777777777779</v>
      </c>
      <c r="Q2212" s="6" t="s">
        <v>8325</v>
      </c>
      <c r="R2212" s="6" t="s">
        <v>8330</v>
      </c>
      <c r="S2212">
        <f t="shared" si="138"/>
        <v>2012</v>
      </c>
      <c r="T2212">
        <f t="shared" si="139"/>
        <v>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9">
        <v>41739.082638888889</v>
      </c>
      <c r="J2213" s="9">
        <v>41716.576678240737</v>
      </c>
      <c r="K2213" t="b">
        <v>0</v>
      </c>
      <c r="L2213">
        <v>120</v>
      </c>
      <c r="M2213" t="b">
        <v>1</v>
      </c>
      <c r="N2213" s="6" t="s">
        <v>8280</v>
      </c>
      <c r="O2213" s="5">
        <f t="shared" si="136"/>
        <v>195.6</v>
      </c>
      <c r="P2213">
        <f t="shared" si="137"/>
        <v>40.75</v>
      </c>
      <c r="Q2213" s="6" t="s">
        <v>8325</v>
      </c>
      <c r="R2213" s="6" t="s">
        <v>8330</v>
      </c>
      <c r="S2213">
        <f t="shared" si="138"/>
        <v>2014</v>
      </c>
      <c r="T2213">
        <f t="shared" si="139"/>
        <v>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9">
        <v>41581.833333333328</v>
      </c>
      <c r="J2214" s="9">
        <v>41548.539085648146</v>
      </c>
      <c r="K2214" t="b">
        <v>0</v>
      </c>
      <c r="L2214">
        <v>123</v>
      </c>
      <c r="M2214" t="b">
        <v>1</v>
      </c>
      <c r="N2214" s="6" t="s">
        <v>8280</v>
      </c>
      <c r="O2214" s="5">
        <f t="shared" si="136"/>
        <v>114.38333333333333</v>
      </c>
      <c r="P2214">
        <f t="shared" si="137"/>
        <v>55.796747967479675</v>
      </c>
      <c r="Q2214" s="6" t="s">
        <v>8325</v>
      </c>
      <c r="R2214" s="6" t="s">
        <v>8330</v>
      </c>
      <c r="S2214">
        <f t="shared" si="138"/>
        <v>2013</v>
      </c>
      <c r="T2214">
        <f t="shared" si="139"/>
        <v>10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9">
        <v>42139.617812499993</v>
      </c>
      <c r="J2215" s="9">
        <v>42109.617812499993</v>
      </c>
      <c r="K2215" t="b">
        <v>0</v>
      </c>
      <c r="L2215">
        <v>1</v>
      </c>
      <c r="M2215" t="b">
        <v>1</v>
      </c>
      <c r="N2215" s="6" t="s">
        <v>8280</v>
      </c>
      <c r="O2215" s="5">
        <f t="shared" si="136"/>
        <v>200</v>
      </c>
      <c r="P2215">
        <f t="shared" si="137"/>
        <v>10</v>
      </c>
      <c r="Q2215" s="6" t="s">
        <v>8325</v>
      </c>
      <c r="R2215" s="6" t="s">
        <v>8330</v>
      </c>
      <c r="S2215">
        <f t="shared" si="138"/>
        <v>2015</v>
      </c>
      <c r="T2215">
        <f t="shared" si="139"/>
        <v>4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9">
        <v>41676.58388888889</v>
      </c>
      <c r="J2216" s="9">
        <v>41646.58388888889</v>
      </c>
      <c r="K2216" t="b">
        <v>0</v>
      </c>
      <c r="L2216">
        <v>24</v>
      </c>
      <c r="M2216" t="b">
        <v>1</v>
      </c>
      <c r="N2216" s="6" t="s">
        <v>8280</v>
      </c>
      <c r="O2216" s="5">
        <f t="shared" si="136"/>
        <v>292.50166666666667</v>
      </c>
      <c r="P2216">
        <f t="shared" si="137"/>
        <v>73.125416666666666</v>
      </c>
      <c r="Q2216" s="6" t="s">
        <v>8325</v>
      </c>
      <c r="R2216" s="6" t="s">
        <v>8330</v>
      </c>
      <c r="S2216">
        <f t="shared" si="138"/>
        <v>2014</v>
      </c>
      <c r="T2216">
        <f t="shared" si="139"/>
        <v>1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9">
        <v>40981.082638888889</v>
      </c>
      <c r="J2217" s="9">
        <v>40958.508935185186</v>
      </c>
      <c r="K2217" t="b">
        <v>0</v>
      </c>
      <c r="L2217">
        <v>33</v>
      </c>
      <c r="M2217" t="b">
        <v>1</v>
      </c>
      <c r="N2217" s="6" t="s">
        <v>8280</v>
      </c>
      <c r="O2217" s="5">
        <f t="shared" si="136"/>
        <v>156.36363636363637</v>
      </c>
      <c r="P2217">
        <f t="shared" si="137"/>
        <v>26.060606060606062</v>
      </c>
      <c r="Q2217" s="6" t="s">
        <v>8325</v>
      </c>
      <c r="R2217" s="6" t="s">
        <v>8330</v>
      </c>
      <c r="S2217">
        <f t="shared" si="138"/>
        <v>2012</v>
      </c>
      <c r="T2217">
        <f t="shared" si="139"/>
        <v>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9">
        <v>42208.543344907412</v>
      </c>
      <c r="J2218" s="9">
        <v>42194.543344907412</v>
      </c>
      <c r="K2218" t="b">
        <v>0</v>
      </c>
      <c r="L2218">
        <v>14</v>
      </c>
      <c r="M2218" t="b">
        <v>1</v>
      </c>
      <c r="N2218" s="6" t="s">
        <v>8280</v>
      </c>
      <c r="O2218" s="5">
        <f t="shared" si="136"/>
        <v>105.66666666666666</v>
      </c>
      <c r="P2218">
        <f t="shared" si="137"/>
        <v>22.642857142857142</v>
      </c>
      <c r="Q2218" s="6" t="s">
        <v>8325</v>
      </c>
      <c r="R2218" s="6" t="s">
        <v>8330</v>
      </c>
      <c r="S2218">
        <f t="shared" si="138"/>
        <v>2015</v>
      </c>
      <c r="T2218">
        <f t="shared" si="139"/>
        <v>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9">
        <v>42310.124999999993</v>
      </c>
      <c r="J2219" s="9">
        <v>42299.568437499998</v>
      </c>
      <c r="K2219" t="b">
        <v>0</v>
      </c>
      <c r="L2219">
        <v>9</v>
      </c>
      <c r="M2219" t="b">
        <v>1</v>
      </c>
      <c r="N2219" s="6" t="s">
        <v>8280</v>
      </c>
      <c r="O2219" s="5">
        <f t="shared" si="136"/>
        <v>101.19047619047619</v>
      </c>
      <c r="P2219">
        <f t="shared" si="137"/>
        <v>47.222222222222221</v>
      </c>
      <c r="Q2219" s="6" t="s">
        <v>8325</v>
      </c>
      <c r="R2219" s="6" t="s">
        <v>8330</v>
      </c>
      <c r="S2219">
        <f t="shared" si="138"/>
        <v>2015</v>
      </c>
      <c r="T2219">
        <f t="shared" si="139"/>
        <v>10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9">
        <v>41149.791666666664</v>
      </c>
      <c r="J2220" s="9">
        <v>41127.603969907403</v>
      </c>
      <c r="K2220" t="b">
        <v>0</v>
      </c>
      <c r="L2220">
        <v>76</v>
      </c>
      <c r="M2220" t="b">
        <v>1</v>
      </c>
      <c r="N2220" s="6" t="s">
        <v>8280</v>
      </c>
      <c r="O2220" s="5">
        <f t="shared" si="136"/>
        <v>122.833</v>
      </c>
      <c r="P2220">
        <f t="shared" si="137"/>
        <v>32.324473684210524</v>
      </c>
      <c r="Q2220" s="6" t="s">
        <v>8325</v>
      </c>
      <c r="R2220" s="6" t="s">
        <v>8330</v>
      </c>
      <c r="S2220">
        <f t="shared" si="138"/>
        <v>2012</v>
      </c>
      <c r="T2220">
        <f t="shared" si="139"/>
        <v>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9">
        <v>42235.510555555556</v>
      </c>
      <c r="J2221" s="9">
        <v>42205.510555555556</v>
      </c>
      <c r="K2221" t="b">
        <v>0</v>
      </c>
      <c r="L2221">
        <v>19</v>
      </c>
      <c r="M2221" t="b">
        <v>1</v>
      </c>
      <c r="N2221" s="6" t="s">
        <v>8280</v>
      </c>
      <c r="O2221" s="5">
        <f t="shared" si="136"/>
        <v>101.49999999999999</v>
      </c>
      <c r="P2221">
        <f t="shared" si="137"/>
        <v>53.421052631578945</v>
      </c>
      <c r="Q2221" s="6" t="s">
        <v>8325</v>
      </c>
      <c r="R2221" s="6" t="s">
        <v>8330</v>
      </c>
      <c r="S2221">
        <f t="shared" si="138"/>
        <v>2015</v>
      </c>
      <c r="T2221">
        <f t="shared" si="139"/>
        <v>7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9">
        <v>41481.852268518516</v>
      </c>
      <c r="J2222" s="9">
        <v>41451.852268518516</v>
      </c>
      <c r="K2222" t="b">
        <v>0</v>
      </c>
      <c r="L2222">
        <v>69</v>
      </c>
      <c r="M2222" t="b">
        <v>1</v>
      </c>
      <c r="N2222" s="6" t="s">
        <v>8280</v>
      </c>
      <c r="O2222" s="5">
        <f t="shared" si="136"/>
        <v>101.14285714285714</v>
      </c>
      <c r="P2222">
        <f t="shared" si="137"/>
        <v>51.304347826086953</v>
      </c>
      <c r="Q2222" s="6" t="s">
        <v>8325</v>
      </c>
      <c r="R2222" s="6" t="s">
        <v>8330</v>
      </c>
      <c r="S2222">
        <f t="shared" si="138"/>
        <v>2013</v>
      </c>
      <c r="T2222">
        <f t="shared" si="139"/>
        <v>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9">
        <v>42482.791666666664</v>
      </c>
      <c r="J2223" s="9">
        <v>42452.458437499998</v>
      </c>
      <c r="K2223" t="b">
        <v>0</v>
      </c>
      <c r="L2223">
        <v>218</v>
      </c>
      <c r="M2223" t="b">
        <v>1</v>
      </c>
      <c r="N2223" s="6" t="s">
        <v>8297</v>
      </c>
      <c r="O2223" s="5">
        <f t="shared" si="136"/>
        <v>108.11999999999999</v>
      </c>
      <c r="P2223">
        <f t="shared" si="137"/>
        <v>37.197247706422019</v>
      </c>
      <c r="Q2223" s="6" t="s">
        <v>8333</v>
      </c>
      <c r="R2223" s="6" t="s">
        <v>8351</v>
      </c>
      <c r="S2223">
        <f t="shared" si="138"/>
        <v>2016</v>
      </c>
      <c r="T2223">
        <f t="shared" si="139"/>
        <v>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9">
        <v>40936.579247685186</v>
      </c>
      <c r="J2224" s="9">
        <v>40906.579247685186</v>
      </c>
      <c r="K2224" t="b">
        <v>0</v>
      </c>
      <c r="L2224">
        <v>30</v>
      </c>
      <c r="M2224" t="b">
        <v>1</v>
      </c>
      <c r="N2224" s="6" t="s">
        <v>8297</v>
      </c>
      <c r="O2224" s="5">
        <f t="shared" si="136"/>
        <v>162.6</v>
      </c>
      <c r="P2224">
        <f t="shared" si="137"/>
        <v>27.1</v>
      </c>
      <c r="Q2224" s="6" t="s">
        <v>8333</v>
      </c>
      <c r="R2224" s="6" t="s">
        <v>8351</v>
      </c>
      <c r="S2224">
        <f t="shared" si="138"/>
        <v>2011</v>
      </c>
      <c r="T2224">
        <f t="shared" si="139"/>
        <v>12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9">
        <v>42182.432500000003</v>
      </c>
      <c r="J2225" s="9">
        <v>42152.432500000003</v>
      </c>
      <c r="K2225" t="b">
        <v>0</v>
      </c>
      <c r="L2225">
        <v>100</v>
      </c>
      <c r="M2225" t="b">
        <v>1</v>
      </c>
      <c r="N2225" s="6" t="s">
        <v>8297</v>
      </c>
      <c r="O2225" s="5">
        <f t="shared" si="136"/>
        <v>105.80000000000001</v>
      </c>
      <c r="P2225">
        <f t="shared" si="137"/>
        <v>206.31</v>
      </c>
      <c r="Q2225" s="6" t="s">
        <v>8333</v>
      </c>
      <c r="R2225" s="6" t="s">
        <v>8351</v>
      </c>
      <c r="S2225">
        <f t="shared" si="138"/>
        <v>2015</v>
      </c>
      <c r="T2225">
        <f t="shared" si="139"/>
        <v>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9">
        <v>42672.583333333336</v>
      </c>
      <c r="J2226" s="9">
        <v>42644.459201388883</v>
      </c>
      <c r="K2226" t="b">
        <v>0</v>
      </c>
      <c r="L2226">
        <v>296</v>
      </c>
      <c r="M2226" t="b">
        <v>1</v>
      </c>
      <c r="N2226" s="6" t="s">
        <v>8297</v>
      </c>
      <c r="O2226" s="5">
        <f t="shared" si="136"/>
        <v>243.15000000000003</v>
      </c>
      <c r="P2226">
        <f t="shared" si="137"/>
        <v>82.145270270270274</v>
      </c>
      <c r="Q2226" s="6" t="s">
        <v>8333</v>
      </c>
      <c r="R2226" s="6" t="s">
        <v>8351</v>
      </c>
      <c r="S2226">
        <f t="shared" si="138"/>
        <v>2016</v>
      </c>
      <c r="T2226">
        <f t="shared" si="139"/>
        <v>10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9">
        <v>41903.583506944444</v>
      </c>
      <c r="J2227" s="9">
        <v>41873.583506944444</v>
      </c>
      <c r="K2227" t="b">
        <v>0</v>
      </c>
      <c r="L2227">
        <v>1204</v>
      </c>
      <c r="M2227" t="b">
        <v>1</v>
      </c>
      <c r="N2227" s="6" t="s">
        <v>8297</v>
      </c>
      <c r="O2227" s="5">
        <f t="shared" si="136"/>
        <v>944.83338095238094</v>
      </c>
      <c r="P2227">
        <f t="shared" si="137"/>
        <v>164.79651993355483</v>
      </c>
      <c r="Q2227" s="6" t="s">
        <v>8333</v>
      </c>
      <c r="R2227" s="6" t="s">
        <v>8351</v>
      </c>
      <c r="S2227">
        <f t="shared" si="138"/>
        <v>2014</v>
      </c>
      <c r="T2227">
        <f t="shared" si="139"/>
        <v>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9">
        <v>42411.999305555553</v>
      </c>
      <c r="J2228" s="9">
        <v>42381.590532407405</v>
      </c>
      <c r="K2228" t="b">
        <v>0</v>
      </c>
      <c r="L2228">
        <v>321</v>
      </c>
      <c r="M2228" t="b">
        <v>1</v>
      </c>
      <c r="N2228" s="6" t="s">
        <v>8297</v>
      </c>
      <c r="O2228" s="5">
        <f t="shared" si="136"/>
        <v>108.46283333333334</v>
      </c>
      <c r="P2228">
        <f t="shared" si="137"/>
        <v>60.820280373831778</v>
      </c>
      <c r="Q2228" s="6" t="s">
        <v>8333</v>
      </c>
      <c r="R2228" s="6" t="s">
        <v>8351</v>
      </c>
      <c r="S2228">
        <f t="shared" si="138"/>
        <v>2016</v>
      </c>
      <c r="T2228">
        <f t="shared" si="139"/>
        <v>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9">
        <v>41591.640682870369</v>
      </c>
      <c r="J2229" s="9">
        <v>41561.599016203698</v>
      </c>
      <c r="K2229" t="b">
        <v>0</v>
      </c>
      <c r="L2229">
        <v>301</v>
      </c>
      <c r="M2229" t="b">
        <v>1</v>
      </c>
      <c r="N2229" s="6" t="s">
        <v>8297</v>
      </c>
      <c r="O2229" s="5">
        <f t="shared" si="136"/>
        <v>157.37692307692308</v>
      </c>
      <c r="P2229">
        <f t="shared" si="137"/>
        <v>67.970099667774093</v>
      </c>
      <c r="Q2229" s="6" t="s">
        <v>8333</v>
      </c>
      <c r="R2229" s="6" t="s">
        <v>8351</v>
      </c>
      <c r="S2229">
        <f t="shared" si="138"/>
        <v>2013</v>
      </c>
      <c r="T2229">
        <f t="shared" si="139"/>
        <v>10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9">
        <v>42232.069861111107</v>
      </c>
      <c r="J2230" s="9">
        <v>42202.069861111107</v>
      </c>
      <c r="K2230" t="b">
        <v>0</v>
      </c>
      <c r="L2230">
        <v>144</v>
      </c>
      <c r="M2230" t="b">
        <v>1</v>
      </c>
      <c r="N2230" s="6" t="s">
        <v>8297</v>
      </c>
      <c r="O2230" s="5">
        <f t="shared" si="136"/>
        <v>1174.49</v>
      </c>
      <c r="P2230">
        <f t="shared" si="137"/>
        <v>81.561805555555551</v>
      </c>
      <c r="Q2230" s="6" t="s">
        <v>8333</v>
      </c>
      <c r="R2230" s="6" t="s">
        <v>8351</v>
      </c>
      <c r="S2230">
        <f t="shared" si="138"/>
        <v>2015</v>
      </c>
      <c r="T2230">
        <f t="shared" si="139"/>
        <v>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9">
        <v>41519.958333333328</v>
      </c>
      <c r="J2231" s="9">
        <v>41484.455914351849</v>
      </c>
      <c r="K2231" t="b">
        <v>0</v>
      </c>
      <c r="L2231">
        <v>539</v>
      </c>
      <c r="M2231" t="b">
        <v>1</v>
      </c>
      <c r="N2231" s="6" t="s">
        <v>8297</v>
      </c>
      <c r="O2231" s="5">
        <f t="shared" si="136"/>
        <v>171.04755366949576</v>
      </c>
      <c r="P2231">
        <f t="shared" si="137"/>
        <v>25.42547309833024</v>
      </c>
      <c r="Q2231" s="6" t="s">
        <v>8333</v>
      </c>
      <c r="R2231" s="6" t="s">
        <v>8351</v>
      </c>
      <c r="S2231">
        <f t="shared" si="138"/>
        <v>2013</v>
      </c>
      <c r="T2231">
        <f t="shared" si="139"/>
        <v>7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9">
        <v>41754.672766203701</v>
      </c>
      <c r="J2232" s="9">
        <v>41724.672766203701</v>
      </c>
      <c r="K2232" t="b">
        <v>0</v>
      </c>
      <c r="L2232">
        <v>498</v>
      </c>
      <c r="M2232" t="b">
        <v>1</v>
      </c>
      <c r="N2232" s="6" t="s">
        <v>8297</v>
      </c>
      <c r="O2232" s="5">
        <f t="shared" si="136"/>
        <v>125.95294117647057</v>
      </c>
      <c r="P2232">
        <f t="shared" si="137"/>
        <v>21.497991967871485</v>
      </c>
      <c r="Q2232" s="6" t="s">
        <v>8333</v>
      </c>
      <c r="R2232" s="6" t="s">
        <v>8351</v>
      </c>
      <c r="S2232">
        <f t="shared" si="138"/>
        <v>2014</v>
      </c>
      <c r="T2232">
        <f t="shared" si="139"/>
        <v>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9">
        <v>41450</v>
      </c>
      <c r="J2233" s="9">
        <v>41423.702557870369</v>
      </c>
      <c r="K2233" t="b">
        <v>0</v>
      </c>
      <c r="L2233">
        <v>1113</v>
      </c>
      <c r="M2233" t="b">
        <v>1</v>
      </c>
      <c r="N2233" s="6" t="s">
        <v>8297</v>
      </c>
      <c r="O2233" s="5">
        <f t="shared" si="136"/>
        <v>1212.1296000000002</v>
      </c>
      <c r="P2233">
        <f t="shared" si="137"/>
        <v>27.226630727762803</v>
      </c>
      <c r="Q2233" s="6" t="s">
        <v>8333</v>
      </c>
      <c r="R2233" s="6" t="s">
        <v>8351</v>
      </c>
      <c r="S2233">
        <f t="shared" si="138"/>
        <v>2013</v>
      </c>
      <c r="T2233">
        <f t="shared" si="139"/>
        <v>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9">
        <v>41838.916666666664</v>
      </c>
      <c r="J2234" s="9">
        <v>41806.585740740738</v>
      </c>
      <c r="K2234" t="b">
        <v>0</v>
      </c>
      <c r="L2234">
        <v>988</v>
      </c>
      <c r="M2234" t="b">
        <v>1</v>
      </c>
      <c r="N2234" s="6" t="s">
        <v>8297</v>
      </c>
      <c r="O2234" s="5">
        <f t="shared" si="136"/>
        <v>495.8</v>
      </c>
      <c r="P2234">
        <f t="shared" si="137"/>
        <v>25.091093117408906</v>
      </c>
      <c r="Q2234" s="6" t="s">
        <v>8333</v>
      </c>
      <c r="R2234" s="6" t="s">
        <v>8351</v>
      </c>
      <c r="S2234">
        <f t="shared" si="138"/>
        <v>2014</v>
      </c>
      <c r="T2234">
        <f t="shared" si="139"/>
        <v>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9">
        <v>42351.791666666664</v>
      </c>
      <c r="J2235" s="9">
        <v>42331.170590277768</v>
      </c>
      <c r="K2235" t="b">
        <v>0</v>
      </c>
      <c r="L2235">
        <v>391</v>
      </c>
      <c r="M2235" t="b">
        <v>1</v>
      </c>
      <c r="N2235" s="6" t="s">
        <v>8297</v>
      </c>
      <c r="O2235" s="5">
        <f t="shared" si="136"/>
        <v>332.03999999999996</v>
      </c>
      <c r="P2235">
        <f t="shared" si="137"/>
        <v>21.230179028132991</v>
      </c>
      <c r="Q2235" s="6" t="s">
        <v>8333</v>
      </c>
      <c r="R2235" s="6" t="s">
        <v>8351</v>
      </c>
      <c r="S2235">
        <f t="shared" si="138"/>
        <v>2015</v>
      </c>
      <c r="T2235">
        <f t="shared" si="139"/>
        <v>11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9">
        <v>42740.616284722222</v>
      </c>
      <c r="J2236" s="9">
        <v>42710.616284722222</v>
      </c>
      <c r="K2236" t="b">
        <v>0</v>
      </c>
      <c r="L2236">
        <v>28</v>
      </c>
      <c r="M2236" t="b">
        <v>1</v>
      </c>
      <c r="N2236" s="6" t="s">
        <v>8297</v>
      </c>
      <c r="O2236" s="5">
        <f t="shared" si="136"/>
        <v>1165</v>
      </c>
      <c r="P2236">
        <f t="shared" si="137"/>
        <v>41.607142857142854</v>
      </c>
      <c r="Q2236" s="6" t="s">
        <v>8333</v>
      </c>
      <c r="R2236" s="6" t="s">
        <v>8351</v>
      </c>
      <c r="S2236">
        <f t="shared" si="138"/>
        <v>2016</v>
      </c>
      <c r="T2236">
        <f t="shared" si="139"/>
        <v>12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9">
        <v>42091.77211805556</v>
      </c>
      <c r="J2237" s="9">
        <v>42061.813784722217</v>
      </c>
      <c r="K2237" t="b">
        <v>0</v>
      </c>
      <c r="L2237">
        <v>147</v>
      </c>
      <c r="M2237" t="b">
        <v>1</v>
      </c>
      <c r="N2237" s="6" t="s">
        <v>8297</v>
      </c>
      <c r="O2237" s="5">
        <f t="shared" si="136"/>
        <v>153.3153846153846</v>
      </c>
      <c r="P2237">
        <f t="shared" si="137"/>
        <v>135.58503401360545</v>
      </c>
      <c r="Q2237" s="6" t="s">
        <v>8333</v>
      </c>
      <c r="R2237" s="6" t="s">
        <v>8351</v>
      </c>
      <c r="S2237">
        <f t="shared" si="138"/>
        <v>2015</v>
      </c>
      <c r="T2237">
        <f t="shared" si="139"/>
        <v>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9">
        <v>42401.408831018511</v>
      </c>
      <c r="J2238" s="9">
        <v>42371.408831018511</v>
      </c>
      <c r="K2238" t="b">
        <v>0</v>
      </c>
      <c r="L2238">
        <v>680</v>
      </c>
      <c r="M2238" t="b">
        <v>1</v>
      </c>
      <c r="N2238" s="6" t="s">
        <v>8297</v>
      </c>
      <c r="O2238" s="5">
        <f t="shared" si="136"/>
        <v>537.10714285714289</v>
      </c>
      <c r="P2238">
        <f t="shared" si="137"/>
        <v>22.116176470588236</v>
      </c>
      <c r="Q2238" s="6" t="s">
        <v>8333</v>
      </c>
      <c r="R2238" s="6" t="s">
        <v>8351</v>
      </c>
      <c r="S2238">
        <f t="shared" si="138"/>
        <v>2016</v>
      </c>
      <c r="T2238">
        <f t="shared" si="139"/>
        <v>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9">
        <v>41955.124305555553</v>
      </c>
      <c r="J2239" s="9">
        <v>41914.794942129629</v>
      </c>
      <c r="K2239" t="b">
        <v>0</v>
      </c>
      <c r="L2239">
        <v>983</v>
      </c>
      <c r="M2239" t="b">
        <v>1</v>
      </c>
      <c r="N2239" s="6" t="s">
        <v>8297</v>
      </c>
      <c r="O2239" s="5">
        <f t="shared" si="136"/>
        <v>352.92777777777775</v>
      </c>
      <c r="P2239">
        <f t="shared" si="137"/>
        <v>64.625635808748726</v>
      </c>
      <c r="Q2239" s="6" t="s">
        <v>8333</v>
      </c>
      <c r="R2239" s="6" t="s">
        <v>8351</v>
      </c>
      <c r="S2239">
        <f t="shared" si="138"/>
        <v>2014</v>
      </c>
      <c r="T2239">
        <f t="shared" si="139"/>
        <v>10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9">
        <v>42804.41337962963</v>
      </c>
      <c r="J2240" s="9">
        <v>42774.41337962963</v>
      </c>
      <c r="K2240" t="b">
        <v>0</v>
      </c>
      <c r="L2240">
        <v>79</v>
      </c>
      <c r="M2240" t="b">
        <v>1</v>
      </c>
      <c r="N2240" s="6" t="s">
        <v>8297</v>
      </c>
      <c r="O2240" s="5">
        <f t="shared" si="136"/>
        <v>137.4</v>
      </c>
      <c r="P2240">
        <f t="shared" si="137"/>
        <v>69.569620253164558</v>
      </c>
      <c r="Q2240" s="6" t="s">
        <v>8333</v>
      </c>
      <c r="R2240" s="6" t="s">
        <v>8351</v>
      </c>
      <c r="S2240">
        <f t="shared" si="138"/>
        <v>2017</v>
      </c>
      <c r="T2240">
        <f t="shared" si="139"/>
        <v>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9">
        <v>41608.959722222222</v>
      </c>
      <c r="J2241" s="9">
        <v>41572.750162037039</v>
      </c>
      <c r="K2241" t="b">
        <v>0</v>
      </c>
      <c r="L2241">
        <v>426</v>
      </c>
      <c r="M2241" t="b">
        <v>1</v>
      </c>
      <c r="N2241" s="6" t="s">
        <v>8297</v>
      </c>
      <c r="O2241" s="5">
        <f t="shared" si="136"/>
        <v>128.02668</v>
      </c>
      <c r="P2241">
        <f t="shared" si="137"/>
        <v>75.133028169014082</v>
      </c>
      <c r="Q2241" s="6" t="s">
        <v>8333</v>
      </c>
      <c r="R2241" s="6" t="s">
        <v>8351</v>
      </c>
      <c r="S2241">
        <f t="shared" si="138"/>
        <v>2013</v>
      </c>
      <c r="T2241">
        <f t="shared" si="139"/>
        <v>10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9">
        <v>42482.617407407401</v>
      </c>
      <c r="J2242" s="9">
        <v>42452.617407407401</v>
      </c>
      <c r="K2242" t="b">
        <v>0</v>
      </c>
      <c r="L2242">
        <v>96</v>
      </c>
      <c r="M2242" t="b">
        <v>1</v>
      </c>
      <c r="N2242" s="6" t="s">
        <v>8297</v>
      </c>
      <c r="O2242" s="5">
        <f t="shared" ref="O2242:O2305" si="140">E2242/D2242*100</f>
        <v>270.68</v>
      </c>
      <c r="P2242">
        <f t="shared" ref="P2242:P2305" si="141">E2242/L2242</f>
        <v>140.97916666666666</v>
      </c>
      <c r="Q2242" s="6" t="s">
        <v>8333</v>
      </c>
      <c r="R2242" s="6" t="s">
        <v>8351</v>
      </c>
      <c r="S2242">
        <f t="shared" si="138"/>
        <v>2016</v>
      </c>
      <c r="T2242">
        <f t="shared" si="139"/>
        <v>3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9">
        <v>42796.619212962956</v>
      </c>
      <c r="J2243" s="9">
        <v>42766.619212962956</v>
      </c>
      <c r="K2243" t="b">
        <v>0</v>
      </c>
      <c r="L2243">
        <v>163</v>
      </c>
      <c r="M2243" t="b">
        <v>1</v>
      </c>
      <c r="N2243" s="6" t="s">
        <v>8297</v>
      </c>
      <c r="O2243" s="5">
        <f t="shared" si="140"/>
        <v>806.4</v>
      </c>
      <c r="P2243">
        <f t="shared" si="141"/>
        <v>49.472392638036808</v>
      </c>
      <c r="Q2243" s="6" t="s">
        <v>8333</v>
      </c>
      <c r="R2243" s="6" t="s">
        <v>8351</v>
      </c>
      <c r="S2243">
        <f t="shared" ref="S2243:S2306" si="142">YEAR(J2243)</f>
        <v>2017</v>
      </c>
      <c r="T2243">
        <f t="shared" ref="T2243:T2306" si="143">MONTH(J2243)</f>
        <v>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9">
        <v>41604.91805555555</v>
      </c>
      <c r="J2244" s="9">
        <v>41569.367280092592</v>
      </c>
      <c r="K2244" t="b">
        <v>0</v>
      </c>
      <c r="L2244">
        <v>2525</v>
      </c>
      <c r="M2244" t="b">
        <v>1</v>
      </c>
      <c r="N2244" s="6" t="s">
        <v>8297</v>
      </c>
      <c r="O2244" s="5">
        <f t="shared" si="140"/>
        <v>1360.0976000000001</v>
      </c>
      <c r="P2244">
        <f t="shared" si="141"/>
        <v>53.865251485148519</v>
      </c>
      <c r="Q2244" s="6" t="s">
        <v>8333</v>
      </c>
      <c r="R2244" s="6" t="s">
        <v>8351</v>
      </c>
      <c r="S2244">
        <f t="shared" si="142"/>
        <v>2013</v>
      </c>
      <c r="T2244">
        <f t="shared" si="143"/>
        <v>10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9">
        <v>42806.916666666664</v>
      </c>
      <c r="J2245" s="9">
        <v>42800.542708333327</v>
      </c>
      <c r="K2245" t="b">
        <v>0</v>
      </c>
      <c r="L2245">
        <v>2035</v>
      </c>
      <c r="M2245" t="b">
        <v>1</v>
      </c>
      <c r="N2245" s="6" t="s">
        <v>8297</v>
      </c>
      <c r="O2245" s="5">
        <f t="shared" si="140"/>
        <v>930250</v>
      </c>
      <c r="P2245">
        <f t="shared" si="141"/>
        <v>4.5712530712530715</v>
      </c>
      <c r="Q2245" s="6" t="s">
        <v>8333</v>
      </c>
      <c r="R2245" s="6" t="s">
        <v>8351</v>
      </c>
      <c r="S2245">
        <f t="shared" si="142"/>
        <v>2017</v>
      </c>
      <c r="T2245">
        <f t="shared" si="143"/>
        <v>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9">
        <v>42659.645833333336</v>
      </c>
      <c r="J2246" s="9">
        <v>42647.610486111109</v>
      </c>
      <c r="K2246" t="b">
        <v>0</v>
      </c>
      <c r="L2246">
        <v>290</v>
      </c>
      <c r="M2246" t="b">
        <v>1</v>
      </c>
      <c r="N2246" s="6" t="s">
        <v>8297</v>
      </c>
      <c r="O2246" s="5">
        <f t="shared" si="140"/>
        <v>377.02</v>
      </c>
      <c r="P2246">
        <f t="shared" si="141"/>
        <v>65.00344827586207</v>
      </c>
      <c r="Q2246" s="6" t="s">
        <v>8333</v>
      </c>
      <c r="R2246" s="6" t="s">
        <v>8351</v>
      </c>
      <c r="S2246">
        <f t="shared" si="142"/>
        <v>2016</v>
      </c>
      <c r="T2246">
        <f t="shared" si="143"/>
        <v>10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9">
        <v>41691.541666666664</v>
      </c>
      <c r="J2247" s="9">
        <v>41660.500196759262</v>
      </c>
      <c r="K2247" t="b">
        <v>0</v>
      </c>
      <c r="L2247">
        <v>1980</v>
      </c>
      <c r="M2247" t="b">
        <v>1</v>
      </c>
      <c r="N2247" s="6" t="s">
        <v>8297</v>
      </c>
      <c r="O2247" s="5">
        <f t="shared" si="140"/>
        <v>2647.0250000000001</v>
      </c>
      <c r="P2247">
        <f t="shared" si="141"/>
        <v>53.475252525252522</v>
      </c>
      <c r="Q2247" s="6" t="s">
        <v>8333</v>
      </c>
      <c r="R2247" s="6" t="s">
        <v>8351</v>
      </c>
      <c r="S2247">
        <f t="shared" si="142"/>
        <v>2014</v>
      </c>
      <c r="T2247">
        <f t="shared" si="143"/>
        <v>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9">
        <v>42251.583449074074</v>
      </c>
      <c r="J2248" s="9">
        <v>42221.583449074074</v>
      </c>
      <c r="K2248" t="b">
        <v>0</v>
      </c>
      <c r="L2248">
        <v>57</v>
      </c>
      <c r="M2248" t="b">
        <v>1</v>
      </c>
      <c r="N2248" s="6" t="s">
        <v>8297</v>
      </c>
      <c r="O2248" s="5">
        <f t="shared" si="140"/>
        <v>100.12</v>
      </c>
      <c r="P2248">
        <f t="shared" si="141"/>
        <v>43.912280701754383</v>
      </c>
      <c r="Q2248" s="6" t="s">
        <v>8333</v>
      </c>
      <c r="R2248" s="6" t="s">
        <v>8351</v>
      </c>
      <c r="S2248">
        <f t="shared" si="142"/>
        <v>2015</v>
      </c>
      <c r="T2248">
        <f t="shared" si="143"/>
        <v>8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9">
        <v>42214.457928240743</v>
      </c>
      <c r="J2249" s="9">
        <v>42200.457928240743</v>
      </c>
      <c r="K2249" t="b">
        <v>0</v>
      </c>
      <c r="L2249">
        <v>380</v>
      </c>
      <c r="M2249" t="b">
        <v>1</v>
      </c>
      <c r="N2249" s="6" t="s">
        <v>8297</v>
      </c>
      <c r="O2249" s="5">
        <f t="shared" si="140"/>
        <v>104.45405405405405</v>
      </c>
      <c r="P2249">
        <f t="shared" si="141"/>
        <v>50.852631578947367</v>
      </c>
      <c r="Q2249" s="6" t="s">
        <v>8333</v>
      </c>
      <c r="R2249" s="6" t="s">
        <v>8351</v>
      </c>
      <c r="S2249">
        <f t="shared" si="142"/>
        <v>2015</v>
      </c>
      <c r="T2249">
        <f t="shared" si="143"/>
        <v>7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9">
        <v>42718.667569444442</v>
      </c>
      <c r="J2250" s="9">
        <v>42688.667569444442</v>
      </c>
      <c r="K2250" t="b">
        <v>0</v>
      </c>
      <c r="L2250">
        <v>128</v>
      </c>
      <c r="M2250" t="b">
        <v>1</v>
      </c>
      <c r="N2250" s="6" t="s">
        <v>8297</v>
      </c>
      <c r="O2250" s="5">
        <f t="shared" si="140"/>
        <v>107.21428571428571</v>
      </c>
      <c r="P2250">
        <f t="shared" si="141"/>
        <v>58.6328125</v>
      </c>
      <c r="Q2250" s="6" t="s">
        <v>8333</v>
      </c>
      <c r="R2250" s="6" t="s">
        <v>8351</v>
      </c>
      <c r="S2250">
        <f t="shared" si="142"/>
        <v>2016</v>
      </c>
      <c r="T2250">
        <f t="shared" si="143"/>
        <v>11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9">
        <v>41366.453298611108</v>
      </c>
      <c r="J2251" s="9">
        <v>41336.494965277772</v>
      </c>
      <c r="K2251" t="b">
        <v>0</v>
      </c>
      <c r="L2251">
        <v>180</v>
      </c>
      <c r="M2251" t="b">
        <v>1</v>
      </c>
      <c r="N2251" s="6" t="s">
        <v>8297</v>
      </c>
      <c r="O2251" s="5">
        <f t="shared" si="140"/>
        <v>168.77142857142857</v>
      </c>
      <c r="P2251">
        <f t="shared" si="141"/>
        <v>32.81666666666667</v>
      </c>
      <c r="Q2251" s="6" t="s">
        <v>8333</v>
      </c>
      <c r="R2251" s="6" t="s">
        <v>8351</v>
      </c>
      <c r="S2251">
        <f t="shared" si="142"/>
        <v>2013</v>
      </c>
      <c r="T2251">
        <f t="shared" si="143"/>
        <v>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9">
        <v>42706.838807870365</v>
      </c>
      <c r="J2252" s="9">
        <v>42676.7971412037</v>
      </c>
      <c r="K2252" t="b">
        <v>0</v>
      </c>
      <c r="L2252">
        <v>571</v>
      </c>
      <c r="M2252" t="b">
        <v>1</v>
      </c>
      <c r="N2252" s="6" t="s">
        <v>8297</v>
      </c>
      <c r="O2252" s="5">
        <f t="shared" si="140"/>
        <v>975.11200000000008</v>
      </c>
      <c r="P2252">
        <f t="shared" si="141"/>
        <v>426.93169877408059</v>
      </c>
      <c r="Q2252" s="6" t="s">
        <v>8333</v>
      </c>
      <c r="R2252" s="6" t="s">
        <v>8351</v>
      </c>
      <c r="S2252">
        <f t="shared" si="142"/>
        <v>2016</v>
      </c>
      <c r="T2252">
        <f t="shared" si="143"/>
        <v>11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9">
        <v>41867.137465277774</v>
      </c>
      <c r="J2253" s="9">
        <v>41846.137465277774</v>
      </c>
      <c r="K2253" t="b">
        <v>0</v>
      </c>
      <c r="L2253">
        <v>480</v>
      </c>
      <c r="M2253" t="b">
        <v>1</v>
      </c>
      <c r="N2253" s="6" t="s">
        <v>8297</v>
      </c>
      <c r="O2253" s="5">
        <f t="shared" si="140"/>
        <v>134.44929411764704</v>
      </c>
      <c r="P2253">
        <f t="shared" si="141"/>
        <v>23.808729166666669</v>
      </c>
      <c r="Q2253" s="6" t="s">
        <v>8333</v>
      </c>
      <c r="R2253" s="6" t="s">
        <v>8351</v>
      </c>
      <c r="S2253">
        <f t="shared" si="142"/>
        <v>2014</v>
      </c>
      <c r="T2253">
        <f t="shared" si="143"/>
        <v>7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9">
        <v>42588.119652777772</v>
      </c>
      <c r="J2254" s="9">
        <v>42573.119652777772</v>
      </c>
      <c r="K2254" t="b">
        <v>0</v>
      </c>
      <c r="L2254">
        <v>249</v>
      </c>
      <c r="M2254" t="b">
        <v>1</v>
      </c>
      <c r="N2254" s="6" t="s">
        <v>8297</v>
      </c>
      <c r="O2254" s="5">
        <f t="shared" si="140"/>
        <v>272.27777777777777</v>
      </c>
      <c r="P2254">
        <f t="shared" si="141"/>
        <v>98.413654618473899</v>
      </c>
      <c r="Q2254" s="6" t="s">
        <v>8333</v>
      </c>
      <c r="R2254" s="6" t="s">
        <v>8351</v>
      </c>
      <c r="S2254">
        <f t="shared" si="142"/>
        <v>2016</v>
      </c>
      <c r="T2254">
        <f t="shared" si="143"/>
        <v>7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9">
        <v>42326.46466435185</v>
      </c>
      <c r="J2255" s="9">
        <v>42296.422997685186</v>
      </c>
      <c r="K2255" t="b">
        <v>0</v>
      </c>
      <c r="L2255">
        <v>84</v>
      </c>
      <c r="M2255" t="b">
        <v>1</v>
      </c>
      <c r="N2255" s="6" t="s">
        <v>8297</v>
      </c>
      <c r="O2255" s="5">
        <f t="shared" si="140"/>
        <v>112.6875</v>
      </c>
      <c r="P2255">
        <f t="shared" si="141"/>
        <v>107.32142857142857</v>
      </c>
      <c r="Q2255" s="6" t="s">
        <v>8333</v>
      </c>
      <c r="R2255" s="6" t="s">
        <v>8351</v>
      </c>
      <c r="S2255">
        <f t="shared" si="142"/>
        <v>2015</v>
      </c>
      <c r="T2255">
        <f t="shared" si="143"/>
        <v>10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9">
        <v>42759.439444444441</v>
      </c>
      <c r="J2256" s="9">
        <v>42752.439444444441</v>
      </c>
      <c r="K2256" t="b">
        <v>0</v>
      </c>
      <c r="L2256">
        <v>197</v>
      </c>
      <c r="M2256" t="b">
        <v>1</v>
      </c>
      <c r="N2256" s="6" t="s">
        <v>8297</v>
      </c>
      <c r="O2256" s="5">
        <f t="shared" si="140"/>
        <v>459.8</v>
      </c>
      <c r="P2256">
        <f t="shared" si="141"/>
        <v>11.67005076142132</v>
      </c>
      <c r="Q2256" s="6" t="s">
        <v>8333</v>
      </c>
      <c r="R2256" s="6" t="s">
        <v>8351</v>
      </c>
      <c r="S2256">
        <f t="shared" si="142"/>
        <v>2017</v>
      </c>
      <c r="T2256">
        <f t="shared" si="143"/>
        <v>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9">
        <v>42497.743645833332</v>
      </c>
      <c r="J2257" s="9">
        <v>42467.743645833332</v>
      </c>
      <c r="K2257" t="b">
        <v>0</v>
      </c>
      <c r="L2257">
        <v>271</v>
      </c>
      <c r="M2257" t="b">
        <v>1</v>
      </c>
      <c r="N2257" s="6" t="s">
        <v>8297</v>
      </c>
      <c r="O2257" s="5">
        <f t="shared" si="140"/>
        <v>286.65822784810126</v>
      </c>
      <c r="P2257">
        <f t="shared" si="141"/>
        <v>41.782287822878232</v>
      </c>
      <c r="Q2257" s="6" t="s">
        <v>8333</v>
      </c>
      <c r="R2257" s="6" t="s">
        <v>8351</v>
      </c>
      <c r="S2257">
        <f t="shared" si="142"/>
        <v>2016</v>
      </c>
      <c r="T2257">
        <f t="shared" si="143"/>
        <v>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9">
        <v>42696.243587962956</v>
      </c>
      <c r="J2258" s="9">
        <v>42682.243587962956</v>
      </c>
      <c r="K2258" t="b">
        <v>0</v>
      </c>
      <c r="L2258">
        <v>50</v>
      </c>
      <c r="M2258" t="b">
        <v>1</v>
      </c>
      <c r="N2258" s="6" t="s">
        <v>8297</v>
      </c>
      <c r="O2258" s="5">
        <f t="shared" si="140"/>
        <v>222.70833333333334</v>
      </c>
      <c r="P2258">
        <f t="shared" si="141"/>
        <v>21.38</v>
      </c>
      <c r="Q2258" s="6" t="s">
        <v>8333</v>
      </c>
      <c r="R2258" s="6" t="s">
        <v>8351</v>
      </c>
      <c r="S2258">
        <f t="shared" si="142"/>
        <v>2016</v>
      </c>
      <c r="T2258">
        <f t="shared" si="143"/>
        <v>11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9">
        <v>42540.749999999993</v>
      </c>
      <c r="J2259" s="9">
        <v>42505.728344907409</v>
      </c>
      <c r="K2259" t="b">
        <v>0</v>
      </c>
      <c r="L2259">
        <v>169</v>
      </c>
      <c r="M2259" t="b">
        <v>1</v>
      </c>
      <c r="N2259" s="6" t="s">
        <v>8297</v>
      </c>
      <c r="O2259" s="5">
        <f t="shared" si="140"/>
        <v>636.14</v>
      </c>
      <c r="P2259">
        <f t="shared" si="141"/>
        <v>94.103550295857985</v>
      </c>
      <c r="Q2259" s="6" t="s">
        <v>8333</v>
      </c>
      <c r="R2259" s="6" t="s">
        <v>8351</v>
      </c>
      <c r="S2259">
        <f t="shared" si="142"/>
        <v>2016</v>
      </c>
      <c r="T2259">
        <f t="shared" si="143"/>
        <v>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9">
        <v>42166.542673611104</v>
      </c>
      <c r="J2260" s="9">
        <v>42136.542673611104</v>
      </c>
      <c r="K2260" t="b">
        <v>0</v>
      </c>
      <c r="L2260">
        <v>205</v>
      </c>
      <c r="M2260" t="b">
        <v>1</v>
      </c>
      <c r="N2260" s="6" t="s">
        <v>8297</v>
      </c>
      <c r="O2260" s="5">
        <f t="shared" si="140"/>
        <v>146.5</v>
      </c>
      <c r="P2260">
        <f t="shared" si="141"/>
        <v>15.721951219512196</v>
      </c>
      <c r="Q2260" s="6" t="s">
        <v>8333</v>
      </c>
      <c r="R2260" s="6" t="s">
        <v>8351</v>
      </c>
      <c r="S2260">
        <f t="shared" si="142"/>
        <v>2015</v>
      </c>
      <c r="T2260">
        <f t="shared" si="143"/>
        <v>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9">
        <v>42712.59648148148</v>
      </c>
      <c r="J2261" s="9">
        <v>42702.59648148148</v>
      </c>
      <c r="K2261" t="b">
        <v>0</v>
      </c>
      <c r="L2261">
        <v>206</v>
      </c>
      <c r="M2261" t="b">
        <v>1</v>
      </c>
      <c r="N2261" s="6" t="s">
        <v>8297</v>
      </c>
      <c r="O2261" s="5">
        <f t="shared" si="140"/>
        <v>1867.1</v>
      </c>
      <c r="P2261">
        <f t="shared" si="141"/>
        <v>90.635922330097088</v>
      </c>
      <c r="Q2261" s="6" t="s">
        <v>8333</v>
      </c>
      <c r="R2261" s="6" t="s">
        <v>8351</v>
      </c>
      <c r="S2261">
        <f t="shared" si="142"/>
        <v>2016</v>
      </c>
      <c r="T2261">
        <f t="shared" si="143"/>
        <v>11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9">
        <v>41724.766782407409</v>
      </c>
      <c r="J2262" s="9">
        <v>41694.808449074073</v>
      </c>
      <c r="K2262" t="b">
        <v>0</v>
      </c>
      <c r="L2262">
        <v>84</v>
      </c>
      <c r="M2262" t="b">
        <v>1</v>
      </c>
      <c r="N2262" s="6" t="s">
        <v>8297</v>
      </c>
      <c r="O2262" s="5">
        <f t="shared" si="140"/>
        <v>326.92</v>
      </c>
      <c r="P2262">
        <f t="shared" si="141"/>
        <v>97.297619047619051</v>
      </c>
      <c r="Q2262" s="6" t="s">
        <v>8333</v>
      </c>
      <c r="R2262" s="6" t="s">
        <v>8351</v>
      </c>
      <c r="S2262">
        <f t="shared" si="142"/>
        <v>2014</v>
      </c>
      <c r="T2262">
        <f t="shared" si="143"/>
        <v>2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9">
        <v>42780.516435185178</v>
      </c>
      <c r="J2263" s="9">
        <v>42759.516435185178</v>
      </c>
      <c r="K2263" t="b">
        <v>0</v>
      </c>
      <c r="L2263">
        <v>210</v>
      </c>
      <c r="M2263" t="b">
        <v>1</v>
      </c>
      <c r="N2263" s="6" t="s">
        <v>8297</v>
      </c>
      <c r="O2263" s="5">
        <f t="shared" si="140"/>
        <v>779.5</v>
      </c>
      <c r="P2263">
        <f t="shared" si="141"/>
        <v>37.11904761904762</v>
      </c>
      <c r="Q2263" s="6" t="s">
        <v>8333</v>
      </c>
      <c r="R2263" s="6" t="s">
        <v>8351</v>
      </c>
      <c r="S2263">
        <f t="shared" si="142"/>
        <v>2017</v>
      </c>
      <c r="T2263">
        <f t="shared" si="143"/>
        <v>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9">
        <v>41960.791666666664</v>
      </c>
      <c r="J2264" s="9">
        <v>41926.376828703702</v>
      </c>
      <c r="K2264" t="b">
        <v>0</v>
      </c>
      <c r="L2264">
        <v>181</v>
      </c>
      <c r="M2264" t="b">
        <v>1</v>
      </c>
      <c r="N2264" s="6" t="s">
        <v>8297</v>
      </c>
      <c r="O2264" s="5">
        <f t="shared" si="140"/>
        <v>154.15151515151516</v>
      </c>
      <c r="P2264">
        <f t="shared" si="141"/>
        <v>28.104972375690608</v>
      </c>
      <c r="Q2264" s="6" t="s">
        <v>8333</v>
      </c>
      <c r="R2264" s="6" t="s">
        <v>8351</v>
      </c>
      <c r="S2264">
        <f t="shared" si="142"/>
        <v>2014</v>
      </c>
      <c r="T2264">
        <f t="shared" si="143"/>
        <v>10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9">
        <v>42035.623993055553</v>
      </c>
      <c r="J2265" s="9">
        <v>42014.623993055553</v>
      </c>
      <c r="K2265" t="b">
        <v>0</v>
      </c>
      <c r="L2265">
        <v>60</v>
      </c>
      <c r="M2265" t="b">
        <v>1</v>
      </c>
      <c r="N2265" s="6" t="s">
        <v>8297</v>
      </c>
      <c r="O2265" s="5">
        <f t="shared" si="140"/>
        <v>115.54666666666667</v>
      </c>
      <c r="P2265">
        <f t="shared" si="141"/>
        <v>144.43333333333334</v>
      </c>
      <c r="Q2265" s="6" t="s">
        <v>8333</v>
      </c>
      <c r="R2265" s="6" t="s">
        <v>8351</v>
      </c>
      <c r="S2265">
        <f t="shared" si="142"/>
        <v>2015</v>
      </c>
      <c r="T2265">
        <f t="shared" si="143"/>
        <v>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9">
        <v>42512.916666666664</v>
      </c>
      <c r="J2266" s="9">
        <v>42496.374004629623</v>
      </c>
      <c r="K2266" t="b">
        <v>0</v>
      </c>
      <c r="L2266">
        <v>445</v>
      </c>
      <c r="M2266" t="b">
        <v>1</v>
      </c>
      <c r="N2266" s="6" t="s">
        <v>8297</v>
      </c>
      <c r="O2266" s="5">
        <f t="shared" si="140"/>
        <v>180.03333333333333</v>
      </c>
      <c r="P2266">
        <f t="shared" si="141"/>
        <v>24.274157303370785</v>
      </c>
      <c r="Q2266" s="6" t="s">
        <v>8333</v>
      </c>
      <c r="R2266" s="6" t="s">
        <v>8351</v>
      </c>
      <c r="S2266">
        <f t="shared" si="142"/>
        <v>2016</v>
      </c>
      <c r="T2266">
        <f t="shared" si="143"/>
        <v>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9">
        <v>42696.644756944443</v>
      </c>
      <c r="J2267" s="9">
        <v>42689.644756944443</v>
      </c>
      <c r="K2267" t="b">
        <v>0</v>
      </c>
      <c r="L2267">
        <v>17</v>
      </c>
      <c r="M2267" t="b">
        <v>1</v>
      </c>
      <c r="N2267" s="6" t="s">
        <v>8297</v>
      </c>
      <c r="O2267" s="5">
        <f t="shared" si="140"/>
        <v>298.5</v>
      </c>
      <c r="P2267">
        <f t="shared" si="141"/>
        <v>35.117647058823529</v>
      </c>
      <c r="Q2267" s="6" t="s">
        <v>8333</v>
      </c>
      <c r="R2267" s="6" t="s">
        <v>8351</v>
      </c>
      <c r="S2267">
        <f t="shared" si="142"/>
        <v>2016</v>
      </c>
      <c r="T2267">
        <f t="shared" si="143"/>
        <v>11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9">
        <v>42486.874999999993</v>
      </c>
      <c r="J2268" s="9">
        <v>42469.666574074072</v>
      </c>
      <c r="K2268" t="b">
        <v>0</v>
      </c>
      <c r="L2268">
        <v>194</v>
      </c>
      <c r="M2268" t="b">
        <v>1</v>
      </c>
      <c r="N2268" s="6" t="s">
        <v>8297</v>
      </c>
      <c r="O2268" s="5">
        <f t="shared" si="140"/>
        <v>320.26666666666665</v>
      </c>
      <c r="P2268">
        <f t="shared" si="141"/>
        <v>24.762886597938145</v>
      </c>
      <c r="Q2268" s="6" t="s">
        <v>8333</v>
      </c>
      <c r="R2268" s="6" t="s">
        <v>8351</v>
      </c>
      <c r="S2268">
        <f t="shared" si="142"/>
        <v>2016</v>
      </c>
      <c r="T2268">
        <f t="shared" si="143"/>
        <v>4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9">
        <v>41993.833333333336</v>
      </c>
      <c r="J2269" s="9">
        <v>41968.621493055551</v>
      </c>
      <c r="K2269" t="b">
        <v>0</v>
      </c>
      <c r="L2269">
        <v>404</v>
      </c>
      <c r="M2269" t="b">
        <v>1</v>
      </c>
      <c r="N2269" s="6" t="s">
        <v>8297</v>
      </c>
      <c r="O2269" s="5">
        <f t="shared" si="140"/>
        <v>380.52499999999998</v>
      </c>
      <c r="P2269">
        <f t="shared" si="141"/>
        <v>188.37871287128712</v>
      </c>
      <c r="Q2269" s="6" t="s">
        <v>8333</v>
      </c>
      <c r="R2269" s="6" t="s">
        <v>8351</v>
      </c>
      <c r="S2269">
        <f t="shared" si="142"/>
        <v>2014</v>
      </c>
      <c r="T2269">
        <f t="shared" si="143"/>
        <v>11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9">
        <v>42805.874016203699</v>
      </c>
      <c r="J2270" s="9">
        <v>42775.874016203699</v>
      </c>
      <c r="K2270" t="b">
        <v>0</v>
      </c>
      <c r="L2270">
        <v>194</v>
      </c>
      <c r="M2270" t="b">
        <v>1</v>
      </c>
      <c r="N2270" s="6" t="s">
        <v>8297</v>
      </c>
      <c r="O2270" s="5">
        <f t="shared" si="140"/>
        <v>102.60000000000001</v>
      </c>
      <c r="P2270">
        <f t="shared" si="141"/>
        <v>148.08247422680412</v>
      </c>
      <c r="Q2270" s="6" t="s">
        <v>8333</v>
      </c>
      <c r="R2270" s="6" t="s">
        <v>8351</v>
      </c>
      <c r="S2270">
        <f t="shared" si="142"/>
        <v>2017</v>
      </c>
      <c r="T2270">
        <f t="shared" si="143"/>
        <v>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9">
        <v>42800.999999999993</v>
      </c>
      <c r="J2271" s="9">
        <v>42776.496099537035</v>
      </c>
      <c r="K2271" t="b">
        <v>0</v>
      </c>
      <c r="L2271">
        <v>902</v>
      </c>
      <c r="M2271" t="b">
        <v>1</v>
      </c>
      <c r="N2271" s="6" t="s">
        <v>8297</v>
      </c>
      <c r="O2271" s="5">
        <f t="shared" si="140"/>
        <v>1801.64</v>
      </c>
      <c r="P2271">
        <f t="shared" si="141"/>
        <v>49.934589800443462</v>
      </c>
      <c r="Q2271" s="6" t="s">
        <v>8333</v>
      </c>
      <c r="R2271" s="6" t="s">
        <v>8351</v>
      </c>
      <c r="S2271">
        <f t="shared" si="142"/>
        <v>2017</v>
      </c>
      <c r="T2271">
        <f t="shared" si="143"/>
        <v>2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9">
        <v>42745.707638888889</v>
      </c>
      <c r="J2272" s="9">
        <v>42725.661030092589</v>
      </c>
      <c r="K2272" t="b">
        <v>0</v>
      </c>
      <c r="L2272">
        <v>1670</v>
      </c>
      <c r="M2272" t="b">
        <v>1</v>
      </c>
      <c r="N2272" s="6" t="s">
        <v>8297</v>
      </c>
      <c r="O2272" s="5">
        <f t="shared" si="140"/>
        <v>720.24800000000005</v>
      </c>
      <c r="P2272">
        <f t="shared" si="141"/>
        <v>107.82155688622754</v>
      </c>
      <c r="Q2272" s="6" t="s">
        <v>8333</v>
      </c>
      <c r="R2272" s="6" t="s">
        <v>8351</v>
      </c>
      <c r="S2272">
        <f t="shared" si="142"/>
        <v>2016</v>
      </c>
      <c r="T2272">
        <f t="shared" si="143"/>
        <v>12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9">
        <v>42713.791712962957</v>
      </c>
      <c r="J2273" s="9">
        <v>42683.791712962957</v>
      </c>
      <c r="K2273" t="b">
        <v>0</v>
      </c>
      <c r="L2273">
        <v>1328</v>
      </c>
      <c r="M2273" t="b">
        <v>1</v>
      </c>
      <c r="N2273" s="6" t="s">
        <v>8297</v>
      </c>
      <c r="O2273" s="5">
        <f t="shared" si="140"/>
        <v>283.09000000000003</v>
      </c>
      <c r="P2273">
        <f t="shared" si="141"/>
        <v>42.63403614457831</v>
      </c>
      <c r="Q2273" s="6" t="s">
        <v>8333</v>
      </c>
      <c r="R2273" s="6" t="s">
        <v>8351</v>
      </c>
      <c r="S2273">
        <f t="shared" si="142"/>
        <v>2016</v>
      </c>
      <c r="T2273">
        <f t="shared" si="143"/>
        <v>11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9">
        <v>42345.491157407399</v>
      </c>
      <c r="J2274" s="9">
        <v>42315.491157407399</v>
      </c>
      <c r="K2274" t="b">
        <v>0</v>
      </c>
      <c r="L2274">
        <v>944</v>
      </c>
      <c r="M2274" t="b">
        <v>1</v>
      </c>
      <c r="N2274" s="6" t="s">
        <v>8297</v>
      </c>
      <c r="O2274" s="5">
        <f t="shared" si="140"/>
        <v>1356.6000000000001</v>
      </c>
      <c r="P2274">
        <f t="shared" si="141"/>
        <v>14.370762711864407</v>
      </c>
      <c r="Q2274" s="6" t="s">
        <v>8333</v>
      </c>
      <c r="R2274" s="6" t="s">
        <v>8351</v>
      </c>
      <c r="S2274">
        <f t="shared" si="142"/>
        <v>2015</v>
      </c>
      <c r="T2274">
        <f t="shared" si="143"/>
        <v>11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9">
        <v>42806.299097222225</v>
      </c>
      <c r="J2275" s="9">
        <v>42781.340763888882</v>
      </c>
      <c r="K2275" t="b">
        <v>0</v>
      </c>
      <c r="L2275">
        <v>147</v>
      </c>
      <c r="M2275" t="b">
        <v>1</v>
      </c>
      <c r="N2275" s="6" t="s">
        <v>8297</v>
      </c>
      <c r="O2275" s="5">
        <f t="shared" si="140"/>
        <v>220.35999999999999</v>
      </c>
      <c r="P2275">
        <f t="shared" si="141"/>
        <v>37.476190476190474</v>
      </c>
      <c r="Q2275" s="6" t="s">
        <v>8333</v>
      </c>
      <c r="R2275" s="6" t="s">
        <v>8351</v>
      </c>
      <c r="S2275">
        <f t="shared" si="142"/>
        <v>2017</v>
      </c>
      <c r="T2275">
        <f t="shared" si="143"/>
        <v>2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9">
        <v>41693.292326388888</v>
      </c>
      <c r="J2276" s="9">
        <v>41663.292326388888</v>
      </c>
      <c r="K2276" t="b">
        <v>0</v>
      </c>
      <c r="L2276">
        <v>99</v>
      </c>
      <c r="M2276" t="b">
        <v>1</v>
      </c>
      <c r="N2276" s="6" t="s">
        <v>8297</v>
      </c>
      <c r="O2276" s="5">
        <f t="shared" si="140"/>
        <v>119.6</v>
      </c>
      <c r="P2276">
        <f t="shared" si="141"/>
        <v>30.202020202020201</v>
      </c>
      <c r="Q2276" s="6" t="s">
        <v>8333</v>
      </c>
      <c r="R2276" s="6" t="s">
        <v>8351</v>
      </c>
      <c r="S2276">
        <f t="shared" si="142"/>
        <v>2014</v>
      </c>
      <c r="T2276">
        <f t="shared" si="143"/>
        <v>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9">
        <v>41995.408321759263</v>
      </c>
      <c r="J2277" s="9">
        <v>41965.408321759263</v>
      </c>
      <c r="K2277" t="b">
        <v>0</v>
      </c>
      <c r="L2277">
        <v>79</v>
      </c>
      <c r="M2277" t="b">
        <v>1</v>
      </c>
      <c r="N2277" s="6" t="s">
        <v>8297</v>
      </c>
      <c r="O2277" s="5">
        <f t="shared" si="140"/>
        <v>407.76923076923077</v>
      </c>
      <c r="P2277">
        <f t="shared" si="141"/>
        <v>33.550632911392405</v>
      </c>
      <c r="Q2277" s="6" t="s">
        <v>8333</v>
      </c>
      <c r="R2277" s="6" t="s">
        <v>8351</v>
      </c>
      <c r="S2277">
        <f t="shared" si="142"/>
        <v>2014</v>
      </c>
      <c r="T2277">
        <f t="shared" si="143"/>
        <v>11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9">
        <v>41644.443159722221</v>
      </c>
      <c r="J2278" s="9">
        <v>41614.443159722221</v>
      </c>
      <c r="K2278" t="b">
        <v>0</v>
      </c>
      <c r="L2278">
        <v>75</v>
      </c>
      <c r="M2278" t="b">
        <v>1</v>
      </c>
      <c r="N2278" s="6" t="s">
        <v>8297</v>
      </c>
      <c r="O2278" s="5">
        <f t="shared" si="140"/>
        <v>105.81826105905425</v>
      </c>
      <c r="P2278">
        <f t="shared" si="141"/>
        <v>64.74666666666667</v>
      </c>
      <c r="Q2278" s="6" t="s">
        <v>8333</v>
      </c>
      <c r="R2278" s="6" t="s">
        <v>8351</v>
      </c>
      <c r="S2278">
        <f t="shared" si="142"/>
        <v>2013</v>
      </c>
      <c r="T2278">
        <f t="shared" si="143"/>
        <v>12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9">
        <v>40966.470173611109</v>
      </c>
      <c r="J2279" s="9">
        <v>40936.470173611109</v>
      </c>
      <c r="K2279" t="b">
        <v>0</v>
      </c>
      <c r="L2279">
        <v>207</v>
      </c>
      <c r="M2279" t="b">
        <v>1</v>
      </c>
      <c r="N2279" s="6" t="s">
        <v>8297</v>
      </c>
      <c r="O2279" s="5">
        <f t="shared" si="140"/>
        <v>141.08235294117648</v>
      </c>
      <c r="P2279">
        <f t="shared" si="141"/>
        <v>57.932367149758456</v>
      </c>
      <c r="Q2279" s="6" t="s">
        <v>8333</v>
      </c>
      <c r="R2279" s="6" t="s">
        <v>8351</v>
      </c>
      <c r="S2279">
        <f t="shared" si="142"/>
        <v>2012</v>
      </c>
      <c r="T2279">
        <f t="shared" si="143"/>
        <v>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9">
        <v>42372.749305555553</v>
      </c>
      <c r="J2280" s="9">
        <v>42338.500775462955</v>
      </c>
      <c r="K2280" t="b">
        <v>0</v>
      </c>
      <c r="L2280">
        <v>102</v>
      </c>
      <c r="M2280" t="b">
        <v>1</v>
      </c>
      <c r="N2280" s="6" t="s">
        <v>8297</v>
      </c>
      <c r="O2280" s="5">
        <f t="shared" si="140"/>
        <v>270.7</v>
      </c>
      <c r="P2280">
        <f t="shared" si="141"/>
        <v>53.078431372549019</v>
      </c>
      <c r="Q2280" s="6" t="s">
        <v>8333</v>
      </c>
      <c r="R2280" s="6" t="s">
        <v>8351</v>
      </c>
      <c r="S2280">
        <f t="shared" si="142"/>
        <v>2015</v>
      </c>
      <c r="T2280">
        <f t="shared" si="143"/>
        <v>11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9">
        <v>42038.958333333336</v>
      </c>
      <c r="J2281" s="9">
        <v>42020.598368055551</v>
      </c>
      <c r="K2281" t="b">
        <v>0</v>
      </c>
      <c r="L2281">
        <v>32</v>
      </c>
      <c r="M2281" t="b">
        <v>1</v>
      </c>
      <c r="N2281" s="6" t="s">
        <v>8297</v>
      </c>
      <c r="O2281" s="5">
        <f t="shared" si="140"/>
        <v>153.80000000000001</v>
      </c>
      <c r="P2281">
        <f t="shared" si="141"/>
        <v>48.0625</v>
      </c>
      <c r="Q2281" s="6" t="s">
        <v>8333</v>
      </c>
      <c r="R2281" s="6" t="s">
        <v>8351</v>
      </c>
      <c r="S2281">
        <f t="shared" si="142"/>
        <v>2015</v>
      </c>
      <c r="T2281">
        <f t="shared" si="143"/>
        <v>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9">
        <v>42264.416562499995</v>
      </c>
      <c r="J2282" s="9">
        <v>42234.416562499995</v>
      </c>
      <c r="K2282" t="b">
        <v>0</v>
      </c>
      <c r="L2282">
        <v>480</v>
      </c>
      <c r="M2282" t="b">
        <v>1</v>
      </c>
      <c r="N2282" s="6" t="s">
        <v>8297</v>
      </c>
      <c r="O2282" s="5">
        <f t="shared" si="140"/>
        <v>403.57653061224488</v>
      </c>
      <c r="P2282">
        <f t="shared" si="141"/>
        <v>82.396874999999994</v>
      </c>
      <c r="Q2282" s="6" t="s">
        <v>8333</v>
      </c>
      <c r="R2282" s="6" t="s">
        <v>8351</v>
      </c>
      <c r="S2282">
        <f t="shared" si="142"/>
        <v>2015</v>
      </c>
      <c r="T2282">
        <f t="shared" si="143"/>
        <v>8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9">
        <v>40749.076388888883</v>
      </c>
      <c r="J2283" s="9">
        <v>40687.077511574069</v>
      </c>
      <c r="K2283" t="b">
        <v>0</v>
      </c>
      <c r="L2283">
        <v>11</v>
      </c>
      <c r="M2283" t="b">
        <v>1</v>
      </c>
      <c r="N2283" s="6" t="s">
        <v>8276</v>
      </c>
      <c r="O2283" s="5">
        <f t="shared" si="140"/>
        <v>185</v>
      </c>
      <c r="P2283">
        <f t="shared" si="141"/>
        <v>50.454545454545453</v>
      </c>
      <c r="Q2283" s="6" t="s">
        <v>8325</v>
      </c>
      <c r="R2283" s="6" t="s">
        <v>8326</v>
      </c>
      <c r="S2283">
        <f t="shared" si="142"/>
        <v>2011</v>
      </c>
      <c r="T2283">
        <f t="shared" si="143"/>
        <v>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9">
        <v>42382.966273148144</v>
      </c>
      <c r="J2284" s="9">
        <v>42322.966273148144</v>
      </c>
      <c r="K2284" t="b">
        <v>0</v>
      </c>
      <c r="L2284">
        <v>12</v>
      </c>
      <c r="M2284" t="b">
        <v>1</v>
      </c>
      <c r="N2284" s="6" t="s">
        <v>8276</v>
      </c>
      <c r="O2284" s="5">
        <f t="shared" si="140"/>
        <v>185.33333333333331</v>
      </c>
      <c r="P2284">
        <f t="shared" si="141"/>
        <v>115.83333333333333</v>
      </c>
      <c r="Q2284" s="6" t="s">
        <v>8325</v>
      </c>
      <c r="R2284" s="6" t="s">
        <v>8326</v>
      </c>
      <c r="S2284">
        <f t="shared" si="142"/>
        <v>2015</v>
      </c>
      <c r="T2284">
        <f t="shared" si="143"/>
        <v>11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9">
        <v>41037.875046296293</v>
      </c>
      <c r="J2285" s="9">
        <v>40977.916712962957</v>
      </c>
      <c r="K2285" t="b">
        <v>0</v>
      </c>
      <c r="L2285">
        <v>48</v>
      </c>
      <c r="M2285" t="b">
        <v>1</v>
      </c>
      <c r="N2285" s="6" t="s">
        <v>8276</v>
      </c>
      <c r="O2285" s="5">
        <f t="shared" si="140"/>
        <v>100.85533333333332</v>
      </c>
      <c r="P2285">
        <f t="shared" si="141"/>
        <v>63.03458333333333</v>
      </c>
      <c r="Q2285" s="6" t="s">
        <v>8325</v>
      </c>
      <c r="R2285" s="6" t="s">
        <v>8326</v>
      </c>
      <c r="S2285">
        <f t="shared" si="142"/>
        <v>2012</v>
      </c>
      <c r="T2285">
        <f t="shared" si="143"/>
        <v>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9">
        <v>40613.958333333328</v>
      </c>
      <c r="J2286" s="9">
        <v>40585.588483796295</v>
      </c>
      <c r="K2286" t="b">
        <v>0</v>
      </c>
      <c r="L2286">
        <v>59</v>
      </c>
      <c r="M2286" t="b">
        <v>1</v>
      </c>
      <c r="N2286" s="6" t="s">
        <v>8276</v>
      </c>
      <c r="O2286" s="5">
        <f t="shared" si="140"/>
        <v>106.22116666666668</v>
      </c>
      <c r="P2286">
        <f t="shared" si="141"/>
        <v>108.02152542372882</v>
      </c>
      <c r="Q2286" s="6" t="s">
        <v>8325</v>
      </c>
      <c r="R2286" s="6" t="s">
        <v>8326</v>
      </c>
      <c r="S2286">
        <f t="shared" si="142"/>
        <v>2011</v>
      </c>
      <c r="T2286">
        <f t="shared" si="143"/>
        <v>2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9">
        <v>41088.977349537032</v>
      </c>
      <c r="J2287" s="9">
        <v>41058.977349537032</v>
      </c>
      <c r="K2287" t="b">
        <v>0</v>
      </c>
      <c r="L2287">
        <v>79</v>
      </c>
      <c r="M2287" t="b">
        <v>1</v>
      </c>
      <c r="N2287" s="6" t="s">
        <v>8276</v>
      </c>
      <c r="O2287" s="5">
        <f t="shared" si="140"/>
        <v>121.36666666666667</v>
      </c>
      <c r="P2287">
        <f t="shared" si="141"/>
        <v>46.088607594936711</v>
      </c>
      <c r="Q2287" s="6" t="s">
        <v>8325</v>
      </c>
      <c r="R2287" s="6" t="s">
        <v>8326</v>
      </c>
      <c r="S2287">
        <f t="shared" si="142"/>
        <v>2012</v>
      </c>
      <c r="T2287">
        <f t="shared" si="143"/>
        <v>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9">
        <v>41522.957638888889</v>
      </c>
      <c r="J2288" s="9">
        <v>41494.755254629628</v>
      </c>
      <c r="K2288" t="b">
        <v>0</v>
      </c>
      <c r="L2288">
        <v>14</v>
      </c>
      <c r="M2288" t="b">
        <v>1</v>
      </c>
      <c r="N2288" s="6" t="s">
        <v>8276</v>
      </c>
      <c r="O2288" s="5">
        <f t="shared" si="140"/>
        <v>100.06666666666666</v>
      </c>
      <c r="P2288">
        <f t="shared" si="141"/>
        <v>107.21428571428571</v>
      </c>
      <c r="Q2288" s="6" t="s">
        <v>8325</v>
      </c>
      <c r="R2288" s="6" t="s">
        <v>8326</v>
      </c>
      <c r="S2288">
        <f t="shared" si="142"/>
        <v>2013</v>
      </c>
      <c r="T2288">
        <f t="shared" si="143"/>
        <v>8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9">
        <v>41813.459027777775</v>
      </c>
      <c r="J2289" s="9">
        <v>41792.459027777775</v>
      </c>
      <c r="K2289" t="b">
        <v>0</v>
      </c>
      <c r="L2289">
        <v>106</v>
      </c>
      <c r="M2289" t="b">
        <v>1</v>
      </c>
      <c r="N2289" s="6" t="s">
        <v>8276</v>
      </c>
      <c r="O2289" s="5">
        <f t="shared" si="140"/>
        <v>119.97755555555555</v>
      </c>
      <c r="P2289">
        <f t="shared" si="141"/>
        <v>50.9338679245283</v>
      </c>
      <c r="Q2289" s="6" t="s">
        <v>8325</v>
      </c>
      <c r="R2289" s="6" t="s">
        <v>8326</v>
      </c>
      <c r="S2289">
        <f t="shared" si="142"/>
        <v>2014</v>
      </c>
      <c r="T2289">
        <f t="shared" si="143"/>
        <v>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9">
        <v>41086.541666666664</v>
      </c>
      <c r="J2290" s="9">
        <v>41067.619085648148</v>
      </c>
      <c r="K2290" t="b">
        <v>0</v>
      </c>
      <c r="L2290">
        <v>25</v>
      </c>
      <c r="M2290" t="b">
        <v>1</v>
      </c>
      <c r="N2290" s="6" t="s">
        <v>8276</v>
      </c>
      <c r="O2290" s="5">
        <f t="shared" si="140"/>
        <v>100.1</v>
      </c>
      <c r="P2290">
        <f t="shared" si="141"/>
        <v>40.04</v>
      </c>
      <c r="Q2290" s="6" t="s">
        <v>8325</v>
      </c>
      <c r="R2290" s="6" t="s">
        <v>8326</v>
      </c>
      <c r="S2290">
        <f t="shared" si="142"/>
        <v>2012</v>
      </c>
      <c r="T2290">
        <f t="shared" si="143"/>
        <v>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9">
        <v>41614.765277777777</v>
      </c>
      <c r="J2291" s="9">
        <v>41571.790046296293</v>
      </c>
      <c r="K2291" t="b">
        <v>0</v>
      </c>
      <c r="L2291">
        <v>25</v>
      </c>
      <c r="M2291" t="b">
        <v>1</v>
      </c>
      <c r="N2291" s="6" t="s">
        <v>8276</v>
      </c>
      <c r="O2291" s="5">
        <f t="shared" si="140"/>
        <v>107.4</v>
      </c>
      <c r="P2291">
        <f t="shared" si="141"/>
        <v>64.44</v>
      </c>
      <c r="Q2291" s="6" t="s">
        <v>8325</v>
      </c>
      <c r="R2291" s="6" t="s">
        <v>8326</v>
      </c>
      <c r="S2291">
        <f t="shared" si="142"/>
        <v>2013</v>
      </c>
      <c r="T2291">
        <f t="shared" si="143"/>
        <v>10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9">
        <v>40148.5</v>
      </c>
      <c r="J2292" s="9">
        <v>40070.045486111107</v>
      </c>
      <c r="K2292" t="b">
        <v>0</v>
      </c>
      <c r="L2292">
        <v>29</v>
      </c>
      <c r="M2292" t="b">
        <v>1</v>
      </c>
      <c r="N2292" s="6" t="s">
        <v>8276</v>
      </c>
      <c r="O2292" s="5">
        <f t="shared" si="140"/>
        <v>104.06666666666666</v>
      </c>
      <c r="P2292">
        <f t="shared" si="141"/>
        <v>53.827586206896555</v>
      </c>
      <c r="Q2292" s="6" t="s">
        <v>8325</v>
      </c>
      <c r="R2292" s="6" t="s">
        <v>8326</v>
      </c>
      <c r="S2292">
        <f t="shared" si="142"/>
        <v>2009</v>
      </c>
      <c r="T2292">
        <f t="shared" si="143"/>
        <v>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9">
        <v>41021.958333333328</v>
      </c>
      <c r="J2293" s="9">
        <v>40987.768726851849</v>
      </c>
      <c r="K2293" t="b">
        <v>0</v>
      </c>
      <c r="L2293">
        <v>43</v>
      </c>
      <c r="M2293" t="b">
        <v>1</v>
      </c>
      <c r="N2293" s="6" t="s">
        <v>8276</v>
      </c>
      <c r="O2293" s="5">
        <f t="shared" si="140"/>
        <v>172.8</v>
      </c>
      <c r="P2293">
        <f t="shared" si="141"/>
        <v>100.46511627906976</v>
      </c>
      <c r="Q2293" s="6" t="s">
        <v>8325</v>
      </c>
      <c r="R2293" s="6" t="s">
        <v>8326</v>
      </c>
      <c r="S2293">
        <f t="shared" si="142"/>
        <v>2012</v>
      </c>
      <c r="T2293">
        <f t="shared" si="143"/>
        <v>3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9">
        <v>41017.489305555551</v>
      </c>
      <c r="J2294" s="9">
        <v>40987.489305555551</v>
      </c>
      <c r="K2294" t="b">
        <v>0</v>
      </c>
      <c r="L2294">
        <v>46</v>
      </c>
      <c r="M2294" t="b">
        <v>1</v>
      </c>
      <c r="N2294" s="6" t="s">
        <v>8276</v>
      </c>
      <c r="O2294" s="5">
        <f t="shared" si="140"/>
        <v>107.2505</v>
      </c>
      <c r="P2294">
        <f t="shared" si="141"/>
        <v>46.630652173913049</v>
      </c>
      <c r="Q2294" s="6" t="s">
        <v>8325</v>
      </c>
      <c r="R2294" s="6" t="s">
        <v>8326</v>
      </c>
      <c r="S2294">
        <f t="shared" si="142"/>
        <v>2012</v>
      </c>
      <c r="T2294">
        <f t="shared" si="143"/>
        <v>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9">
        <v>41176.957638888889</v>
      </c>
      <c r="J2295" s="9">
        <v>41151.499988425923</v>
      </c>
      <c r="K2295" t="b">
        <v>0</v>
      </c>
      <c r="L2295">
        <v>27</v>
      </c>
      <c r="M2295" t="b">
        <v>1</v>
      </c>
      <c r="N2295" s="6" t="s">
        <v>8276</v>
      </c>
      <c r="O2295" s="5">
        <f t="shared" si="140"/>
        <v>108.23529411764706</v>
      </c>
      <c r="P2295">
        <f t="shared" si="141"/>
        <v>34.074074074074076</v>
      </c>
      <c r="Q2295" s="6" t="s">
        <v>8325</v>
      </c>
      <c r="R2295" s="6" t="s">
        <v>8326</v>
      </c>
      <c r="S2295">
        <f t="shared" si="142"/>
        <v>2012</v>
      </c>
      <c r="T2295">
        <f t="shared" si="143"/>
        <v>8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9">
        <v>41294.514814814815</v>
      </c>
      <c r="J2296" s="9">
        <v>41264.514814814815</v>
      </c>
      <c r="K2296" t="b">
        <v>0</v>
      </c>
      <c r="L2296">
        <v>112</v>
      </c>
      <c r="M2296" t="b">
        <v>1</v>
      </c>
      <c r="N2296" s="6" t="s">
        <v>8276</v>
      </c>
      <c r="O2296" s="5">
        <f t="shared" si="140"/>
        <v>146.08079999999998</v>
      </c>
      <c r="P2296">
        <f t="shared" si="141"/>
        <v>65.214642857142863</v>
      </c>
      <c r="Q2296" s="6" t="s">
        <v>8325</v>
      </c>
      <c r="R2296" s="6" t="s">
        <v>8326</v>
      </c>
      <c r="S2296">
        <f t="shared" si="142"/>
        <v>2012</v>
      </c>
      <c r="T2296">
        <f t="shared" si="143"/>
        <v>12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9">
        <v>41300.746018518512</v>
      </c>
      <c r="J2297" s="9">
        <v>41270.746018518512</v>
      </c>
      <c r="K2297" t="b">
        <v>0</v>
      </c>
      <c r="L2297">
        <v>34</v>
      </c>
      <c r="M2297" t="b">
        <v>1</v>
      </c>
      <c r="N2297" s="6" t="s">
        <v>8276</v>
      </c>
      <c r="O2297" s="5">
        <f t="shared" si="140"/>
        <v>125.25</v>
      </c>
      <c r="P2297">
        <f t="shared" si="141"/>
        <v>44.205882352941174</v>
      </c>
      <c r="Q2297" s="6" t="s">
        <v>8325</v>
      </c>
      <c r="R2297" s="6" t="s">
        <v>8326</v>
      </c>
      <c r="S2297">
        <f t="shared" si="142"/>
        <v>2012</v>
      </c>
      <c r="T2297">
        <f t="shared" si="143"/>
        <v>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9">
        <v>40962.52344907407</v>
      </c>
      <c r="J2298" s="9">
        <v>40927.52344907407</v>
      </c>
      <c r="K2298" t="b">
        <v>0</v>
      </c>
      <c r="L2298">
        <v>145</v>
      </c>
      <c r="M2298" t="b">
        <v>1</v>
      </c>
      <c r="N2298" s="6" t="s">
        <v>8276</v>
      </c>
      <c r="O2298" s="5">
        <f t="shared" si="140"/>
        <v>149.07142857142856</v>
      </c>
      <c r="P2298">
        <f t="shared" si="141"/>
        <v>71.965517241379317</v>
      </c>
      <c r="Q2298" s="6" t="s">
        <v>8325</v>
      </c>
      <c r="R2298" s="6" t="s">
        <v>8326</v>
      </c>
      <c r="S2298">
        <f t="shared" si="142"/>
        <v>2012</v>
      </c>
      <c r="T2298">
        <f t="shared" si="143"/>
        <v>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9">
        <v>40981.957638888889</v>
      </c>
      <c r="J2299" s="9">
        <v>40947.83390046296</v>
      </c>
      <c r="K2299" t="b">
        <v>0</v>
      </c>
      <c r="L2299">
        <v>19</v>
      </c>
      <c r="M2299" t="b">
        <v>1</v>
      </c>
      <c r="N2299" s="6" t="s">
        <v>8276</v>
      </c>
      <c r="O2299" s="5">
        <f t="shared" si="140"/>
        <v>100.6</v>
      </c>
      <c r="P2299">
        <f t="shared" si="141"/>
        <v>52.94736842105263</v>
      </c>
      <c r="Q2299" s="6" t="s">
        <v>8325</v>
      </c>
      <c r="R2299" s="6" t="s">
        <v>8326</v>
      </c>
      <c r="S2299">
        <f t="shared" si="142"/>
        <v>2012</v>
      </c>
      <c r="T2299">
        <f t="shared" si="143"/>
        <v>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9">
        <v>41724.59065972222</v>
      </c>
      <c r="J2300" s="9">
        <v>41694.632326388884</v>
      </c>
      <c r="K2300" t="b">
        <v>0</v>
      </c>
      <c r="L2300">
        <v>288</v>
      </c>
      <c r="M2300" t="b">
        <v>1</v>
      </c>
      <c r="N2300" s="6" t="s">
        <v>8276</v>
      </c>
      <c r="O2300" s="5">
        <f t="shared" si="140"/>
        <v>105.07333333333332</v>
      </c>
      <c r="P2300">
        <f t="shared" si="141"/>
        <v>109.45138888888889</v>
      </c>
      <c r="Q2300" s="6" t="s">
        <v>8325</v>
      </c>
      <c r="R2300" s="6" t="s">
        <v>8326</v>
      </c>
      <c r="S2300">
        <f t="shared" si="142"/>
        <v>2014</v>
      </c>
      <c r="T2300">
        <f t="shared" si="143"/>
        <v>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9">
        <v>40579.824178240735</v>
      </c>
      <c r="J2301" s="9">
        <v>40564.824178240735</v>
      </c>
      <c r="K2301" t="b">
        <v>0</v>
      </c>
      <c r="L2301">
        <v>14</v>
      </c>
      <c r="M2301" t="b">
        <v>1</v>
      </c>
      <c r="N2301" s="6" t="s">
        <v>8276</v>
      </c>
      <c r="O2301" s="5">
        <f t="shared" si="140"/>
        <v>350.16666666666663</v>
      </c>
      <c r="P2301">
        <f t="shared" si="141"/>
        <v>75.035714285714292</v>
      </c>
      <c r="Q2301" s="6" t="s">
        <v>8325</v>
      </c>
      <c r="R2301" s="6" t="s">
        <v>8326</v>
      </c>
      <c r="S2301">
        <f t="shared" si="142"/>
        <v>2011</v>
      </c>
      <c r="T2301">
        <f t="shared" si="143"/>
        <v>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9">
        <v>41088.518703703703</v>
      </c>
      <c r="J2302" s="9">
        <v>41074.518703703703</v>
      </c>
      <c r="K2302" t="b">
        <v>0</v>
      </c>
      <c r="L2302">
        <v>7</v>
      </c>
      <c r="M2302" t="b">
        <v>1</v>
      </c>
      <c r="N2302" s="6" t="s">
        <v>8276</v>
      </c>
      <c r="O2302" s="5">
        <f t="shared" si="140"/>
        <v>101.25</v>
      </c>
      <c r="P2302">
        <f t="shared" si="141"/>
        <v>115.71428571428571</v>
      </c>
      <c r="Q2302" s="6" t="s">
        <v>8325</v>
      </c>
      <c r="R2302" s="6" t="s">
        <v>8326</v>
      </c>
      <c r="S2302">
        <f t="shared" si="142"/>
        <v>2012</v>
      </c>
      <c r="T2302">
        <f t="shared" si="143"/>
        <v>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9">
        <v>41445.938611111109</v>
      </c>
      <c r="J2303" s="9">
        <v>41415.938611111109</v>
      </c>
      <c r="K2303" t="b">
        <v>1</v>
      </c>
      <c r="L2303">
        <v>211</v>
      </c>
      <c r="M2303" t="b">
        <v>1</v>
      </c>
      <c r="N2303" s="6" t="s">
        <v>8279</v>
      </c>
      <c r="O2303" s="5">
        <f t="shared" si="140"/>
        <v>133.6044</v>
      </c>
      <c r="P2303">
        <f t="shared" si="141"/>
        <v>31.659810426540286</v>
      </c>
      <c r="Q2303" s="6" t="s">
        <v>8325</v>
      </c>
      <c r="R2303" s="6" t="s">
        <v>8329</v>
      </c>
      <c r="S2303">
        <f t="shared" si="142"/>
        <v>2013</v>
      </c>
      <c r="T2303">
        <f t="shared" si="143"/>
        <v>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9">
        <v>41639.083333333328</v>
      </c>
      <c r="J2304" s="9">
        <v>41605.660115740735</v>
      </c>
      <c r="K2304" t="b">
        <v>1</v>
      </c>
      <c r="L2304">
        <v>85</v>
      </c>
      <c r="M2304" t="b">
        <v>1</v>
      </c>
      <c r="N2304" s="6" t="s">
        <v>8279</v>
      </c>
      <c r="O2304" s="5">
        <f t="shared" si="140"/>
        <v>170.65217391304347</v>
      </c>
      <c r="P2304">
        <f t="shared" si="141"/>
        <v>46.176470588235297</v>
      </c>
      <c r="Q2304" s="6" t="s">
        <v>8325</v>
      </c>
      <c r="R2304" s="6" t="s">
        <v>8329</v>
      </c>
      <c r="S2304">
        <f t="shared" si="142"/>
        <v>2013</v>
      </c>
      <c r="T2304">
        <f t="shared" si="143"/>
        <v>11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9">
        <v>40889.944398148145</v>
      </c>
      <c r="J2305" s="9">
        <v>40849.902731481481</v>
      </c>
      <c r="K2305" t="b">
        <v>1</v>
      </c>
      <c r="L2305">
        <v>103</v>
      </c>
      <c r="M2305" t="b">
        <v>1</v>
      </c>
      <c r="N2305" s="6" t="s">
        <v>8279</v>
      </c>
      <c r="O2305" s="5">
        <f t="shared" si="140"/>
        <v>109.35829457364341</v>
      </c>
      <c r="P2305">
        <f t="shared" si="141"/>
        <v>68.481650485436887</v>
      </c>
      <c r="Q2305" s="6" t="s">
        <v>8325</v>
      </c>
      <c r="R2305" s="6" t="s">
        <v>8329</v>
      </c>
      <c r="S2305">
        <f t="shared" si="142"/>
        <v>2011</v>
      </c>
      <c r="T2305">
        <f t="shared" si="143"/>
        <v>11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9">
        <v>40543.999305555553</v>
      </c>
      <c r="J2306" s="9">
        <v>40502.607534722221</v>
      </c>
      <c r="K2306" t="b">
        <v>1</v>
      </c>
      <c r="L2306">
        <v>113</v>
      </c>
      <c r="M2306" t="b">
        <v>1</v>
      </c>
      <c r="N2306" s="6" t="s">
        <v>8279</v>
      </c>
      <c r="O2306" s="5">
        <f t="shared" ref="O2306:O2369" si="144">E2306/D2306*100</f>
        <v>100.70033333333335</v>
      </c>
      <c r="P2306">
        <f t="shared" ref="P2306:P2369" si="145">E2306/L2306</f>
        <v>53.469203539823013</v>
      </c>
      <c r="Q2306" s="6" t="s">
        <v>8325</v>
      </c>
      <c r="R2306" s="6" t="s">
        <v>8329</v>
      </c>
      <c r="S2306">
        <f t="shared" si="142"/>
        <v>2010</v>
      </c>
      <c r="T2306">
        <f t="shared" si="143"/>
        <v>11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9">
        <v>41859.541666666664</v>
      </c>
      <c r="J2307" s="9">
        <v>41834.486944444441</v>
      </c>
      <c r="K2307" t="b">
        <v>1</v>
      </c>
      <c r="L2307">
        <v>167</v>
      </c>
      <c r="M2307" t="b">
        <v>1</v>
      </c>
      <c r="N2307" s="6" t="s">
        <v>8279</v>
      </c>
      <c r="O2307" s="5">
        <f t="shared" si="144"/>
        <v>101.22777777777779</v>
      </c>
      <c r="P2307">
        <f t="shared" si="145"/>
        <v>109.10778443113773</v>
      </c>
      <c r="Q2307" s="6" t="s">
        <v>8325</v>
      </c>
      <c r="R2307" s="6" t="s">
        <v>8329</v>
      </c>
      <c r="S2307">
        <f t="shared" ref="S2307:S2370" si="146">YEAR(J2307)</f>
        <v>2014</v>
      </c>
      <c r="T2307">
        <f t="shared" ref="T2307:T2370" si="147">MONTH(J2307)</f>
        <v>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9">
        <v>40977.959826388884</v>
      </c>
      <c r="J2308" s="9">
        <v>40947.959826388884</v>
      </c>
      <c r="K2308" t="b">
        <v>1</v>
      </c>
      <c r="L2308">
        <v>73</v>
      </c>
      <c r="M2308" t="b">
        <v>1</v>
      </c>
      <c r="N2308" s="6" t="s">
        <v>8279</v>
      </c>
      <c r="O2308" s="5">
        <f t="shared" si="144"/>
        <v>106.75857142857143</v>
      </c>
      <c r="P2308">
        <f t="shared" si="145"/>
        <v>51.185616438356163</v>
      </c>
      <c r="Q2308" s="6" t="s">
        <v>8325</v>
      </c>
      <c r="R2308" s="6" t="s">
        <v>8329</v>
      </c>
      <c r="S2308">
        <f t="shared" si="146"/>
        <v>2012</v>
      </c>
      <c r="T2308">
        <f t="shared" si="147"/>
        <v>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9">
        <v>41034.59407407407</v>
      </c>
      <c r="J2309" s="9">
        <v>41004.594131944439</v>
      </c>
      <c r="K2309" t="b">
        <v>1</v>
      </c>
      <c r="L2309">
        <v>75</v>
      </c>
      <c r="M2309" t="b">
        <v>1</v>
      </c>
      <c r="N2309" s="6" t="s">
        <v>8279</v>
      </c>
      <c r="O2309" s="5">
        <f t="shared" si="144"/>
        <v>106.65777537961894</v>
      </c>
      <c r="P2309">
        <f t="shared" si="145"/>
        <v>27.936800000000002</v>
      </c>
      <c r="Q2309" s="6" t="s">
        <v>8325</v>
      </c>
      <c r="R2309" s="6" t="s">
        <v>8329</v>
      </c>
      <c r="S2309">
        <f t="shared" si="146"/>
        <v>2012</v>
      </c>
      <c r="T2309">
        <f t="shared" si="147"/>
        <v>4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9">
        <v>41879.833333333328</v>
      </c>
      <c r="J2310" s="9">
        <v>41851.754583333335</v>
      </c>
      <c r="K2310" t="b">
        <v>1</v>
      </c>
      <c r="L2310">
        <v>614</v>
      </c>
      <c r="M2310" t="b">
        <v>1</v>
      </c>
      <c r="N2310" s="6" t="s">
        <v>8279</v>
      </c>
      <c r="O2310" s="5">
        <f t="shared" si="144"/>
        <v>101.30622</v>
      </c>
      <c r="P2310">
        <f t="shared" si="145"/>
        <v>82.496921824104234</v>
      </c>
      <c r="Q2310" s="6" t="s">
        <v>8325</v>
      </c>
      <c r="R2310" s="6" t="s">
        <v>8329</v>
      </c>
      <c r="S2310">
        <f t="shared" si="146"/>
        <v>2014</v>
      </c>
      <c r="T2310">
        <f t="shared" si="147"/>
        <v>7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9">
        <v>41342.779363425921</v>
      </c>
      <c r="J2311" s="9">
        <v>41307.779363425921</v>
      </c>
      <c r="K2311" t="b">
        <v>1</v>
      </c>
      <c r="L2311">
        <v>107</v>
      </c>
      <c r="M2311" t="b">
        <v>1</v>
      </c>
      <c r="N2311" s="6" t="s">
        <v>8279</v>
      </c>
      <c r="O2311" s="5">
        <f t="shared" si="144"/>
        <v>106.67450000000001</v>
      </c>
      <c r="P2311">
        <f t="shared" si="145"/>
        <v>59.817476635514019</v>
      </c>
      <c r="Q2311" s="6" t="s">
        <v>8325</v>
      </c>
      <c r="R2311" s="6" t="s">
        <v>8329</v>
      </c>
      <c r="S2311">
        <f t="shared" si="146"/>
        <v>2013</v>
      </c>
      <c r="T2311">
        <f t="shared" si="147"/>
        <v>2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9">
        <v>41354.54415509259</v>
      </c>
      <c r="J2312" s="9">
        <v>41324.585821759254</v>
      </c>
      <c r="K2312" t="b">
        <v>1</v>
      </c>
      <c r="L2312">
        <v>1224</v>
      </c>
      <c r="M2312" t="b">
        <v>1</v>
      </c>
      <c r="N2312" s="6" t="s">
        <v>8279</v>
      </c>
      <c r="O2312" s="5">
        <f t="shared" si="144"/>
        <v>428.83978378378379</v>
      </c>
      <c r="P2312">
        <f t="shared" si="145"/>
        <v>64.816470588235291</v>
      </c>
      <c r="Q2312" s="6" t="s">
        <v>8325</v>
      </c>
      <c r="R2312" s="6" t="s">
        <v>8329</v>
      </c>
      <c r="S2312">
        <f t="shared" si="146"/>
        <v>2013</v>
      </c>
      <c r="T2312">
        <f t="shared" si="147"/>
        <v>2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9">
        <v>41765.796168981477</v>
      </c>
      <c r="J2313" s="9">
        <v>41735.796168981477</v>
      </c>
      <c r="K2313" t="b">
        <v>1</v>
      </c>
      <c r="L2313">
        <v>104</v>
      </c>
      <c r="M2313" t="b">
        <v>1</v>
      </c>
      <c r="N2313" s="6" t="s">
        <v>8279</v>
      </c>
      <c r="O2313" s="5">
        <f t="shared" si="144"/>
        <v>104.11111111111111</v>
      </c>
      <c r="P2313">
        <f t="shared" si="145"/>
        <v>90.09615384615384</v>
      </c>
      <c r="Q2313" s="6" t="s">
        <v>8325</v>
      </c>
      <c r="R2313" s="6" t="s">
        <v>8329</v>
      </c>
      <c r="S2313">
        <f t="shared" si="146"/>
        <v>2014</v>
      </c>
      <c r="T2313">
        <f t="shared" si="147"/>
        <v>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9">
        <v>41747.75</v>
      </c>
      <c r="J2314" s="9">
        <v>41716.424513888887</v>
      </c>
      <c r="K2314" t="b">
        <v>1</v>
      </c>
      <c r="L2314">
        <v>79</v>
      </c>
      <c r="M2314" t="b">
        <v>1</v>
      </c>
      <c r="N2314" s="6" t="s">
        <v>8279</v>
      </c>
      <c r="O2314" s="5">
        <f t="shared" si="144"/>
        <v>107.86666666666666</v>
      </c>
      <c r="P2314">
        <f t="shared" si="145"/>
        <v>40.962025316455694</v>
      </c>
      <c r="Q2314" s="6" t="s">
        <v>8325</v>
      </c>
      <c r="R2314" s="6" t="s">
        <v>8329</v>
      </c>
      <c r="S2314">
        <f t="shared" si="146"/>
        <v>2014</v>
      </c>
      <c r="T2314">
        <f t="shared" si="147"/>
        <v>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9">
        <v>41032.750300925924</v>
      </c>
      <c r="J2315" s="9">
        <v>41002.750300925924</v>
      </c>
      <c r="K2315" t="b">
        <v>1</v>
      </c>
      <c r="L2315">
        <v>157</v>
      </c>
      <c r="M2315" t="b">
        <v>1</v>
      </c>
      <c r="N2315" s="6" t="s">
        <v>8279</v>
      </c>
      <c r="O2315" s="5">
        <f t="shared" si="144"/>
        <v>175.84040000000002</v>
      </c>
      <c r="P2315">
        <f t="shared" si="145"/>
        <v>56.000127388535034</v>
      </c>
      <c r="Q2315" s="6" t="s">
        <v>8325</v>
      </c>
      <c r="R2315" s="6" t="s">
        <v>8329</v>
      </c>
      <c r="S2315">
        <f t="shared" si="146"/>
        <v>2012</v>
      </c>
      <c r="T2315">
        <f t="shared" si="147"/>
        <v>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9">
        <v>41067.343252314815</v>
      </c>
      <c r="J2316" s="9">
        <v>41037.343252314815</v>
      </c>
      <c r="K2316" t="b">
        <v>1</v>
      </c>
      <c r="L2316">
        <v>50</v>
      </c>
      <c r="M2316" t="b">
        <v>1</v>
      </c>
      <c r="N2316" s="6" t="s">
        <v>8279</v>
      </c>
      <c r="O2316" s="5">
        <f t="shared" si="144"/>
        <v>156.97</v>
      </c>
      <c r="P2316">
        <f t="shared" si="145"/>
        <v>37.672800000000002</v>
      </c>
      <c r="Q2316" s="6" t="s">
        <v>8325</v>
      </c>
      <c r="R2316" s="6" t="s">
        <v>8329</v>
      </c>
      <c r="S2316">
        <f t="shared" si="146"/>
        <v>2012</v>
      </c>
      <c r="T2316">
        <f t="shared" si="147"/>
        <v>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9">
        <v>41034.517858796295</v>
      </c>
      <c r="J2317" s="9">
        <v>41004.517858796295</v>
      </c>
      <c r="K2317" t="b">
        <v>1</v>
      </c>
      <c r="L2317">
        <v>64</v>
      </c>
      <c r="M2317" t="b">
        <v>1</v>
      </c>
      <c r="N2317" s="6" t="s">
        <v>8279</v>
      </c>
      <c r="O2317" s="5">
        <f t="shared" si="144"/>
        <v>102.60000000000001</v>
      </c>
      <c r="P2317">
        <f t="shared" si="145"/>
        <v>40.078125</v>
      </c>
      <c r="Q2317" s="6" t="s">
        <v>8325</v>
      </c>
      <c r="R2317" s="6" t="s">
        <v>8329</v>
      </c>
      <c r="S2317">
        <f t="shared" si="146"/>
        <v>2012</v>
      </c>
      <c r="T2317">
        <f t="shared" si="147"/>
        <v>4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9">
        <v>40156.558333333334</v>
      </c>
      <c r="J2318" s="9">
        <v>40079.516782407409</v>
      </c>
      <c r="K2318" t="b">
        <v>1</v>
      </c>
      <c r="L2318">
        <v>200</v>
      </c>
      <c r="M2318" t="b">
        <v>1</v>
      </c>
      <c r="N2318" s="6" t="s">
        <v>8279</v>
      </c>
      <c r="O2318" s="5">
        <f t="shared" si="144"/>
        <v>104.04266666666666</v>
      </c>
      <c r="P2318">
        <f t="shared" si="145"/>
        <v>78.031999999999996</v>
      </c>
      <c r="Q2318" s="6" t="s">
        <v>8325</v>
      </c>
      <c r="R2318" s="6" t="s">
        <v>8329</v>
      </c>
      <c r="S2318">
        <f t="shared" si="146"/>
        <v>2009</v>
      </c>
      <c r="T2318">
        <f t="shared" si="147"/>
        <v>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9">
        <v>40224</v>
      </c>
      <c r="J2319" s="9">
        <v>40192.33390046296</v>
      </c>
      <c r="K2319" t="b">
        <v>1</v>
      </c>
      <c r="L2319">
        <v>22</v>
      </c>
      <c r="M2319" t="b">
        <v>1</v>
      </c>
      <c r="N2319" s="6" t="s">
        <v>8279</v>
      </c>
      <c r="O2319" s="5">
        <f t="shared" si="144"/>
        <v>104</v>
      </c>
      <c r="P2319">
        <f t="shared" si="145"/>
        <v>18.90909090909091</v>
      </c>
      <c r="Q2319" s="6" t="s">
        <v>8325</v>
      </c>
      <c r="R2319" s="6" t="s">
        <v>8329</v>
      </c>
      <c r="S2319">
        <f t="shared" si="146"/>
        <v>2010</v>
      </c>
      <c r="T2319">
        <f t="shared" si="147"/>
        <v>1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9">
        <v>40081.957638888889</v>
      </c>
      <c r="J2320" s="9">
        <v>40050.435347222221</v>
      </c>
      <c r="K2320" t="b">
        <v>1</v>
      </c>
      <c r="L2320">
        <v>163</v>
      </c>
      <c r="M2320" t="b">
        <v>1</v>
      </c>
      <c r="N2320" s="6" t="s">
        <v>8279</v>
      </c>
      <c r="O2320" s="5">
        <f t="shared" si="144"/>
        <v>121.05999999999999</v>
      </c>
      <c r="P2320">
        <f t="shared" si="145"/>
        <v>37.134969325153371</v>
      </c>
      <c r="Q2320" s="6" t="s">
        <v>8325</v>
      </c>
      <c r="R2320" s="6" t="s">
        <v>8329</v>
      </c>
      <c r="S2320">
        <f t="shared" si="146"/>
        <v>2009</v>
      </c>
      <c r="T2320">
        <f t="shared" si="147"/>
        <v>8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9">
        <v>41622.873668981476</v>
      </c>
      <c r="J2321" s="9">
        <v>41592.873668981476</v>
      </c>
      <c r="K2321" t="b">
        <v>1</v>
      </c>
      <c r="L2321">
        <v>77</v>
      </c>
      <c r="M2321" t="b">
        <v>1</v>
      </c>
      <c r="N2321" s="6" t="s">
        <v>8279</v>
      </c>
      <c r="O2321" s="5">
        <f t="shared" si="144"/>
        <v>107.69999999999999</v>
      </c>
      <c r="P2321">
        <f t="shared" si="145"/>
        <v>41.961038961038959</v>
      </c>
      <c r="Q2321" s="6" t="s">
        <v>8325</v>
      </c>
      <c r="R2321" s="6" t="s">
        <v>8329</v>
      </c>
      <c r="S2321">
        <f t="shared" si="146"/>
        <v>2013</v>
      </c>
      <c r="T2321">
        <f t="shared" si="147"/>
        <v>11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9">
        <v>41731.567129629628</v>
      </c>
      <c r="J2322" s="9">
        <v>41696.608796296292</v>
      </c>
      <c r="K2322" t="b">
        <v>1</v>
      </c>
      <c r="L2322">
        <v>89</v>
      </c>
      <c r="M2322" t="b">
        <v>1</v>
      </c>
      <c r="N2322" s="6" t="s">
        <v>8279</v>
      </c>
      <c r="O2322" s="5">
        <f t="shared" si="144"/>
        <v>108.66</v>
      </c>
      <c r="P2322">
        <f t="shared" si="145"/>
        <v>61.044943820224717</v>
      </c>
      <c r="Q2322" s="6" t="s">
        <v>8325</v>
      </c>
      <c r="R2322" s="6" t="s">
        <v>8329</v>
      </c>
      <c r="S2322">
        <f t="shared" si="146"/>
        <v>2014</v>
      </c>
      <c r="T2322">
        <f t="shared" si="147"/>
        <v>2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9">
        <v>42829.010428240734</v>
      </c>
      <c r="J2323" s="9">
        <v>42799.052094907405</v>
      </c>
      <c r="K2323" t="b">
        <v>0</v>
      </c>
      <c r="L2323">
        <v>64</v>
      </c>
      <c r="M2323" t="b">
        <v>0</v>
      </c>
      <c r="N2323" s="6" t="s">
        <v>8298</v>
      </c>
      <c r="O2323" s="5">
        <f t="shared" si="144"/>
        <v>39.120962394619681</v>
      </c>
      <c r="P2323">
        <f t="shared" si="145"/>
        <v>64.53125</v>
      </c>
      <c r="Q2323" s="6" t="s">
        <v>8336</v>
      </c>
      <c r="R2323" s="6" t="s">
        <v>8352</v>
      </c>
      <c r="S2323">
        <f t="shared" si="146"/>
        <v>2017</v>
      </c>
      <c r="T2323">
        <f t="shared" si="147"/>
        <v>3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9">
        <v>42834.645474537036</v>
      </c>
      <c r="J2324" s="9">
        <v>42804.687141203707</v>
      </c>
      <c r="K2324" t="b">
        <v>0</v>
      </c>
      <c r="L2324">
        <v>4</v>
      </c>
      <c r="M2324" t="b">
        <v>0</v>
      </c>
      <c r="N2324" s="6" t="s">
        <v>8298</v>
      </c>
      <c r="O2324" s="5">
        <f t="shared" si="144"/>
        <v>3.1481481481481479</v>
      </c>
      <c r="P2324">
        <f t="shared" si="145"/>
        <v>21.25</v>
      </c>
      <c r="Q2324" s="6" t="s">
        <v>8336</v>
      </c>
      <c r="R2324" s="6" t="s">
        <v>8352</v>
      </c>
      <c r="S2324">
        <f t="shared" si="146"/>
        <v>2017</v>
      </c>
      <c r="T2324">
        <f t="shared" si="147"/>
        <v>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9">
        <v>42814.54684027777</v>
      </c>
      <c r="J2325" s="9">
        <v>42807.54684027777</v>
      </c>
      <c r="K2325" t="b">
        <v>0</v>
      </c>
      <c r="L2325">
        <v>4</v>
      </c>
      <c r="M2325" t="b">
        <v>0</v>
      </c>
      <c r="N2325" s="6" t="s">
        <v>8298</v>
      </c>
      <c r="O2325" s="5">
        <f t="shared" si="144"/>
        <v>48</v>
      </c>
      <c r="P2325">
        <f t="shared" si="145"/>
        <v>30</v>
      </c>
      <c r="Q2325" s="6" t="s">
        <v>8336</v>
      </c>
      <c r="R2325" s="6" t="s">
        <v>8352</v>
      </c>
      <c r="S2325">
        <f t="shared" si="146"/>
        <v>2017</v>
      </c>
      <c r="T2325">
        <f t="shared" si="147"/>
        <v>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9">
        <v>42820.635243055549</v>
      </c>
      <c r="J2326" s="9">
        <v>42790.67690972222</v>
      </c>
      <c r="K2326" t="b">
        <v>0</v>
      </c>
      <c r="L2326">
        <v>61</v>
      </c>
      <c r="M2326" t="b">
        <v>0</v>
      </c>
      <c r="N2326" s="6" t="s">
        <v>8298</v>
      </c>
      <c r="O2326" s="5">
        <f t="shared" si="144"/>
        <v>20.733333333333334</v>
      </c>
      <c r="P2326">
        <f t="shared" si="145"/>
        <v>25.491803278688526</v>
      </c>
      <c r="Q2326" s="6" t="s">
        <v>8336</v>
      </c>
      <c r="R2326" s="6" t="s">
        <v>8352</v>
      </c>
      <c r="S2326">
        <f t="shared" si="146"/>
        <v>2017</v>
      </c>
      <c r="T2326">
        <f t="shared" si="147"/>
        <v>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9">
        <v>42823.772349537037</v>
      </c>
      <c r="J2327" s="9">
        <v>42793.814016203702</v>
      </c>
      <c r="K2327" t="b">
        <v>0</v>
      </c>
      <c r="L2327">
        <v>7</v>
      </c>
      <c r="M2327" t="b">
        <v>0</v>
      </c>
      <c r="N2327" s="6" t="s">
        <v>8298</v>
      </c>
      <c r="O2327" s="5">
        <f t="shared" si="144"/>
        <v>8</v>
      </c>
      <c r="P2327">
        <f t="shared" si="145"/>
        <v>11.428571428571429</v>
      </c>
      <c r="Q2327" s="6" t="s">
        <v>8336</v>
      </c>
      <c r="R2327" s="6" t="s">
        <v>8352</v>
      </c>
      <c r="S2327">
        <f t="shared" si="146"/>
        <v>2017</v>
      </c>
      <c r="T2327">
        <f t="shared" si="147"/>
        <v>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9">
        <v>42855.499999999993</v>
      </c>
      <c r="J2328" s="9">
        <v>42803.825787037036</v>
      </c>
      <c r="K2328" t="b">
        <v>0</v>
      </c>
      <c r="L2328">
        <v>1</v>
      </c>
      <c r="M2328" t="b">
        <v>0</v>
      </c>
      <c r="N2328" s="6" t="s">
        <v>8298</v>
      </c>
      <c r="O2328" s="5">
        <f t="shared" si="144"/>
        <v>0.72</v>
      </c>
      <c r="P2328">
        <f t="shared" si="145"/>
        <v>108</v>
      </c>
      <c r="Q2328" s="6" t="s">
        <v>8336</v>
      </c>
      <c r="R2328" s="6" t="s">
        <v>8352</v>
      </c>
      <c r="S2328">
        <f t="shared" si="146"/>
        <v>2017</v>
      </c>
      <c r="T2328">
        <f t="shared" si="147"/>
        <v>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9">
        <v>41877.708796296298</v>
      </c>
      <c r="J2329" s="9">
        <v>41842.708796296298</v>
      </c>
      <c r="K2329" t="b">
        <v>1</v>
      </c>
      <c r="L2329">
        <v>3355</v>
      </c>
      <c r="M2329" t="b">
        <v>1</v>
      </c>
      <c r="N2329" s="6" t="s">
        <v>8298</v>
      </c>
      <c r="O2329" s="5">
        <f t="shared" si="144"/>
        <v>526.09431428571429</v>
      </c>
      <c r="P2329">
        <f t="shared" si="145"/>
        <v>54.883162444113267</v>
      </c>
      <c r="Q2329" s="6" t="s">
        <v>8336</v>
      </c>
      <c r="R2329" s="6" t="s">
        <v>8352</v>
      </c>
      <c r="S2329">
        <f t="shared" si="146"/>
        <v>2014</v>
      </c>
      <c r="T2329">
        <f t="shared" si="147"/>
        <v>7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9">
        <v>42169.573344907411</v>
      </c>
      <c r="J2330" s="9">
        <v>42139.573344907411</v>
      </c>
      <c r="K2330" t="b">
        <v>1</v>
      </c>
      <c r="L2330">
        <v>537</v>
      </c>
      <c r="M2330" t="b">
        <v>1</v>
      </c>
      <c r="N2330" s="6" t="s">
        <v>8298</v>
      </c>
      <c r="O2330" s="5">
        <f t="shared" si="144"/>
        <v>254.45000000000002</v>
      </c>
      <c r="P2330">
        <f t="shared" si="145"/>
        <v>47.383612662942269</v>
      </c>
      <c r="Q2330" s="6" t="s">
        <v>8336</v>
      </c>
      <c r="R2330" s="6" t="s">
        <v>8352</v>
      </c>
      <c r="S2330">
        <f t="shared" si="146"/>
        <v>2015</v>
      </c>
      <c r="T2330">
        <f t="shared" si="147"/>
        <v>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9">
        <v>41837.416041666664</v>
      </c>
      <c r="J2331" s="9">
        <v>41807.416041666664</v>
      </c>
      <c r="K2331" t="b">
        <v>1</v>
      </c>
      <c r="L2331">
        <v>125</v>
      </c>
      <c r="M2331" t="b">
        <v>1</v>
      </c>
      <c r="N2331" s="6" t="s">
        <v>8298</v>
      </c>
      <c r="O2331" s="5">
        <f t="shared" si="144"/>
        <v>105.91999999999999</v>
      </c>
      <c r="P2331">
        <f t="shared" si="145"/>
        <v>211.84</v>
      </c>
      <c r="Q2331" s="6" t="s">
        <v>8336</v>
      </c>
      <c r="R2331" s="6" t="s">
        <v>8352</v>
      </c>
      <c r="S2331">
        <f t="shared" si="146"/>
        <v>2014</v>
      </c>
      <c r="T2331">
        <f t="shared" si="147"/>
        <v>6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9">
        <v>42362.791666666664</v>
      </c>
      <c r="J2332" s="9">
        <v>42332.691469907404</v>
      </c>
      <c r="K2332" t="b">
        <v>1</v>
      </c>
      <c r="L2332">
        <v>163</v>
      </c>
      <c r="M2332" t="b">
        <v>1</v>
      </c>
      <c r="N2332" s="6" t="s">
        <v>8298</v>
      </c>
      <c r="O2332" s="5">
        <f t="shared" si="144"/>
        <v>102.42285714285715</v>
      </c>
      <c r="P2332">
        <f t="shared" si="145"/>
        <v>219.92638036809817</v>
      </c>
      <c r="Q2332" s="6" t="s">
        <v>8336</v>
      </c>
      <c r="R2332" s="6" t="s">
        <v>8352</v>
      </c>
      <c r="S2332">
        <f t="shared" si="146"/>
        <v>2015</v>
      </c>
      <c r="T2332">
        <f t="shared" si="147"/>
        <v>11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9">
        <v>41868.797337962962</v>
      </c>
      <c r="J2333" s="9">
        <v>41838.797337962962</v>
      </c>
      <c r="K2333" t="b">
        <v>1</v>
      </c>
      <c r="L2333">
        <v>283</v>
      </c>
      <c r="M2333" t="b">
        <v>1</v>
      </c>
      <c r="N2333" s="6" t="s">
        <v>8298</v>
      </c>
      <c r="O2333" s="5">
        <f t="shared" si="144"/>
        <v>144.31375</v>
      </c>
      <c r="P2333">
        <f t="shared" si="145"/>
        <v>40.795406360424032</v>
      </c>
      <c r="Q2333" s="6" t="s">
        <v>8336</v>
      </c>
      <c r="R2333" s="6" t="s">
        <v>8352</v>
      </c>
      <c r="S2333">
        <f t="shared" si="146"/>
        <v>2014</v>
      </c>
      <c r="T2333">
        <f t="shared" si="147"/>
        <v>7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9">
        <v>42041.419803240737</v>
      </c>
      <c r="J2334" s="9">
        <v>42011.419803240737</v>
      </c>
      <c r="K2334" t="b">
        <v>1</v>
      </c>
      <c r="L2334">
        <v>352</v>
      </c>
      <c r="M2334" t="b">
        <v>1</v>
      </c>
      <c r="N2334" s="6" t="s">
        <v>8298</v>
      </c>
      <c r="O2334" s="5">
        <f t="shared" si="144"/>
        <v>106.30800000000001</v>
      </c>
      <c r="P2334">
        <f t="shared" si="145"/>
        <v>75.502840909090907</v>
      </c>
      <c r="Q2334" s="6" t="s">
        <v>8336</v>
      </c>
      <c r="R2334" s="6" t="s">
        <v>8352</v>
      </c>
      <c r="S2334">
        <f t="shared" si="146"/>
        <v>2015</v>
      </c>
      <c r="T2334">
        <f t="shared" si="147"/>
        <v>1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9">
        <v>41788.534722222219</v>
      </c>
      <c r="J2335" s="9">
        <v>41767.442013888889</v>
      </c>
      <c r="K2335" t="b">
        <v>1</v>
      </c>
      <c r="L2335">
        <v>94</v>
      </c>
      <c r="M2335" t="b">
        <v>1</v>
      </c>
      <c r="N2335" s="6" t="s">
        <v>8298</v>
      </c>
      <c r="O2335" s="5">
        <f t="shared" si="144"/>
        <v>212.16666666666666</v>
      </c>
      <c r="P2335">
        <f t="shared" si="145"/>
        <v>13.542553191489361</v>
      </c>
      <c r="Q2335" s="6" t="s">
        <v>8336</v>
      </c>
      <c r="R2335" s="6" t="s">
        <v>8352</v>
      </c>
      <c r="S2335">
        <f t="shared" si="146"/>
        <v>2014</v>
      </c>
      <c r="T2335">
        <f t="shared" si="147"/>
        <v>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9">
        <v>41948.523611111108</v>
      </c>
      <c r="J2336" s="9">
        <v>41918.461782407401</v>
      </c>
      <c r="K2336" t="b">
        <v>1</v>
      </c>
      <c r="L2336">
        <v>67</v>
      </c>
      <c r="M2336" t="b">
        <v>1</v>
      </c>
      <c r="N2336" s="6" t="s">
        <v>8298</v>
      </c>
      <c r="O2336" s="5">
        <f t="shared" si="144"/>
        <v>101.95</v>
      </c>
      <c r="P2336">
        <f t="shared" si="145"/>
        <v>60.865671641791046</v>
      </c>
      <c r="Q2336" s="6" t="s">
        <v>8336</v>
      </c>
      <c r="R2336" s="6" t="s">
        <v>8352</v>
      </c>
      <c r="S2336">
        <f t="shared" si="146"/>
        <v>2014</v>
      </c>
      <c r="T2336">
        <f t="shared" si="147"/>
        <v>10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9">
        <v>41801.363923611112</v>
      </c>
      <c r="J2337" s="9">
        <v>41771.363923611112</v>
      </c>
      <c r="K2337" t="b">
        <v>1</v>
      </c>
      <c r="L2337">
        <v>221</v>
      </c>
      <c r="M2337" t="b">
        <v>1</v>
      </c>
      <c r="N2337" s="6" t="s">
        <v>8298</v>
      </c>
      <c r="O2337" s="5">
        <f t="shared" si="144"/>
        <v>102.27200000000001</v>
      </c>
      <c r="P2337">
        <f t="shared" si="145"/>
        <v>115.69230769230769</v>
      </c>
      <c r="Q2337" s="6" t="s">
        <v>8336</v>
      </c>
      <c r="R2337" s="6" t="s">
        <v>8352</v>
      </c>
      <c r="S2337">
        <f t="shared" si="146"/>
        <v>2014</v>
      </c>
      <c r="T2337">
        <f t="shared" si="147"/>
        <v>5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9">
        <v>41706.716377314813</v>
      </c>
      <c r="J2338" s="9">
        <v>41666.716377314813</v>
      </c>
      <c r="K2338" t="b">
        <v>1</v>
      </c>
      <c r="L2338">
        <v>2165</v>
      </c>
      <c r="M2338" t="b">
        <v>1</v>
      </c>
      <c r="N2338" s="6" t="s">
        <v>8298</v>
      </c>
      <c r="O2338" s="5">
        <f t="shared" si="144"/>
        <v>520.73254999999995</v>
      </c>
      <c r="P2338">
        <f t="shared" si="145"/>
        <v>48.104623556581984</v>
      </c>
      <c r="Q2338" s="6" t="s">
        <v>8336</v>
      </c>
      <c r="R2338" s="6" t="s">
        <v>8352</v>
      </c>
      <c r="S2338">
        <f t="shared" si="146"/>
        <v>2014</v>
      </c>
      <c r="T2338">
        <f t="shared" si="147"/>
        <v>1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9">
        <v>41816.432210648149</v>
      </c>
      <c r="J2339" s="9">
        <v>41786.432210648149</v>
      </c>
      <c r="K2339" t="b">
        <v>1</v>
      </c>
      <c r="L2339">
        <v>179</v>
      </c>
      <c r="M2339" t="b">
        <v>1</v>
      </c>
      <c r="N2339" s="6" t="s">
        <v>8298</v>
      </c>
      <c r="O2339" s="5">
        <f t="shared" si="144"/>
        <v>110.65833333333333</v>
      </c>
      <c r="P2339">
        <f t="shared" si="145"/>
        <v>74.184357541899445</v>
      </c>
      <c r="Q2339" s="6" t="s">
        <v>8336</v>
      </c>
      <c r="R2339" s="6" t="s">
        <v>8352</v>
      </c>
      <c r="S2339">
        <f t="shared" si="146"/>
        <v>2014</v>
      </c>
      <c r="T2339">
        <f t="shared" si="147"/>
        <v>5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9">
        <v>41819.688472222217</v>
      </c>
      <c r="J2340" s="9">
        <v>41789.688472222217</v>
      </c>
      <c r="K2340" t="b">
        <v>1</v>
      </c>
      <c r="L2340">
        <v>123</v>
      </c>
      <c r="M2340" t="b">
        <v>1</v>
      </c>
      <c r="N2340" s="6" t="s">
        <v>8298</v>
      </c>
      <c r="O2340" s="5">
        <f t="shared" si="144"/>
        <v>101.14333333333335</v>
      </c>
      <c r="P2340">
        <f t="shared" si="145"/>
        <v>123.34552845528455</v>
      </c>
      <c r="Q2340" s="6" t="s">
        <v>8336</v>
      </c>
      <c r="R2340" s="6" t="s">
        <v>8352</v>
      </c>
      <c r="S2340">
        <f t="shared" si="146"/>
        <v>2014</v>
      </c>
      <c r="T2340">
        <f t="shared" si="147"/>
        <v>5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9">
        <v>42723.124305555553</v>
      </c>
      <c r="J2341" s="9">
        <v>42692.591539351844</v>
      </c>
      <c r="K2341" t="b">
        <v>1</v>
      </c>
      <c r="L2341">
        <v>1104</v>
      </c>
      <c r="M2341" t="b">
        <v>1</v>
      </c>
      <c r="N2341" s="6" t="s">
        <v>8298</v>
      </c>
      <c r="O2341" s="5">
        <f t="shared" si="144"/>
        <v>294.20799999999997</v>
      </c>
      <c r="P2341">
        <f t="shared" si="145"/>
        <v>66.623188405797094</v>
      </c>
      <c r="Q2341" s="6" t="s">
        <v>8336</v>
      </c>
      <c r="R2341" s="6" t="s">
        <v>8352</v>
      </c>
      <c r="S2341">
        <f t="shared" si="146"/>
        <v>2016</v>
      </c>
      <c r="T2341">
        <f t="shared" si="147"/>
        <v>11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9">
        <v>42673.434467592589</v>
      </c>
      <c r="J2342" s="9">
        <v>42643.434467592589</v>
      </c>
      <c r="K2342" t="b">
        <v>1</v>
      </c>
      <c r="L2342">
        <v>403</v>
      </c>
      <c r="M2342" t="b">
        <v>1</v>
      </c>
      <c r="N2342" s="6" t="s">
        <v>8298</v>
      </c>
      <c r="O2342" s="5">
        <f t="shared" si="144"/>
        <v>105.77749999999999</v>
      </c>
      <c r="P2342">
        <f t="shared" si="145"/>
        <v>104.99007444168734</v>
      </c>
      <c r="Q2342" s="6" t="s">
        <v>8336</v>
      </c>
      <c r="R2342" s="6" t="s">
        <v>8352</v>
      </c>
      <c r="S2342">
        <f t="shared" si="146"/>
        <v>2016</v>
      </c>
      <c r="T2342">
        <f t="shared" si="147"/>
        <v>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9">
        <v>42197.605370370373</v>
      </c>
      <c r="J2343" s="9">
        <v>42167.605370370373</v>
      </c>
      <c r="K2343" t="b">
        <v>0</v>
      </c>
      <c r="L2343">
        <v>0</v>
      </c>
      <c r="M2343" t="b">
        <v>0</v>
      </c>
      <c r="N2343" s="6" t="s">
        <v>8272</v>
      </c>
      <c r="O2343" s="5">
        <f t="shared" si="144"/>
        <v>0</v>
      </c>
      <c r="P2343" t="e">
        <f t="shared" si="145"/>
        <v>#DIV/0!</v>
      </c>
      <c r="Q2343" s="6" t="s">
        <v>8319</v>
      </c>
      <c r="R2343" s="6" t="s">
        <v>8320</v>
      </c>
      <c r="S2343">
        <f t="shared" si="146"/>
        <v>2015</v>
      </c>
      <c r="T2343">
        <f t="shared" si="147"/>
        <v>6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9">
        <v>41918</v>
      </c>
      <c r="J2344" s="9">
        <v>41897.49386574074</v>
      </c>
      <c r="K2344" t="b">
        <v>0</v>
      </c>
      <c r="L2344">
        <v>0</v>
      </c>
      <c r="M2344" t="b">
        <v>0</v>
      </c>
      <c r="N2344" s="6" t="s">
        <v>8272</v>
      </c>
      <c r="O2344" s="5">
        <f t="shared" si="144"/>
        <v>0</v>
      </c>
      <c r="P2344" t="e">
        <f t="shared" si="145"/>
        <v>#DIV/0!</v>
      </c>
      <c r="Q2344" s="6" t="s">
        <v>8319</v>
      </c>
      <c r="R2344" s="6" t="s">
        <v>8320</v>
      </c>
      <c r="S2344">
        <f t="shared" si="146"/>
        <v>2014</v>
      </c>
      <c r="T2344">
        <f t="shared" si="147"/>
        <v>9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9">
        <v>42377.615972222215</v>
      </c>
      <c r="J2345" s="9">
        <v>42327.616956018515</v>
      </c>
      <c r="K2345" t="b">
        <v>0</v>
      </c>
      <c r="L2345">
        <v>1</v>
      </c>
      <c r="M2345" t="b">
        <v>0</v>
      </c>
      <c r="N2345" s="6" t="s">
        <v>8272</v>
      </c>
      <c r="O2345" s="5">
        <f t="shared" si="144"/>
        <v>3</v>
      </c>
      <c r="P2345">
        <f t="shared" si="145"/>
        <v>300</v>
      </c>
      <c r="Q2345" s="6" t="s">
        <v>8319</v>
      </c>
      <c r="R2345" s="6" t="s">
        <v>8320</v>
      </c>
      <c r="S2345">
        <f t="shared" si="146"/>
        <v>2015</v>
      </c>
      <c r="T2345">
        <f t="shared" si="147"/>
        <v>11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9">
        <v>42545.519317129627</v>
      </c>
      <c r="J2346" s="9">
        <v>42515.519317129627</v>
      </c>
      <c r="K2346" t="b">
        <v>0</v>
      </c>
      <c r="L2346">
        <v>1</v>
      </c>
      <c r="M2346" t="b">
        <v>0</v>
      </c>
      <c r="N2346" s="6" t="s">
        <v>8272</v>
      </c>
      <c r="O2346" s="5">
        <f t="shared" si="144"/>
        <v>0.1</v>
      </c>
      <c r="P2346">
        <f t="shared" si="145"/>
        <v>1</v>
      </c>
      <c r="Q2346" s="6" t="s">
        <v>8319</v>
      </c>
      <c r="R2346" s="6" t="s">
        <v>8320</v>
      </c>
      <c r="S2346">
        <f t="shared" si="146"/>
        <v>2016</v>
      </c>
      <c r="T2346">
        <f t="shared" si="147"/>
        <v>5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9">
        <v>42094.777083333327</v>
      </c>
      <c r="J2347" s="9">
        <v>42059.79347222222</v>
      </c>
      <c r="K2347" t="b">
        <v>0</v>
      </c>
      <c r="L2347">
        <v>0</v>
      </c>
      <c r="M2347" t="b">
        <v>0</v>
      </c>
      <c r="N2347" s="6" t="s">
        <v>8272</v>
      </c>
      <c r="O2347" s="5">
        <f t="shared" si="144"/>
        <v>0</v>
      </c>
      <c r="P2347" t="e">
        <f t="shared" si="145"/>
        <v>#DIV/0!</v>
      </c>
      <c r="Q2347" s="6" t="s">
        <v>8319</v>
      </c>
      <c r="R2347" s="6" t="s">
        <v>8320</v>
      </c>
      <c r="S2347">
        <f t="shared" si="146"/>
        <v>2015</v>
      </c>
      <c r="T2347">
        <f t="shared" si="147"/>
        <v>2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9">
        <v>42660.590636574074</v>
      </c>
      <c r="J2348" s="9">
        <v>42615.590636574074</v>
      </c>
      <c r="K2348" t="b">
        <v>0</v>
      </c>
      <c r="L2348">
        <v>3</v>
      </c>
      <c r="M2348" t="b">
        <v>0</v>
      </c>
      <c r="N2348" s="6" t="s">
        <v>8272</v>
      </c>
      <c r="O2348" s="5">
        <f t="shared" si="144"/>
        <v>6.5000000000000002E-2</v>
      </c>
      <c r="P2348">
        <f t="shared" si="145"/>
        <v>13</v>
      </c>
      <c r="Q2348" s="6" t="s">
        <v>8319</v>
      </c>
      <c r="R2348" s="6" t="s">
        <v>8320</v>
      </c>
      <c r="S2348">
        <f t="shared" si="146"/>
        <v>2016</v>
      </c>
      <c r="T2348">
        <f t="shared" si="147"/>
        <v>9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9">
        <v>42607.399027777778</v>
      </c>
      <c r="J2349" s="9">
        <v>42577.399027777778</v>
      </c>
      <c r="K2349" t="b">
        <v>0</v>
      </c>
      <c r="L2349">
        <v>1</v>
      </c>
      <c r="M2349" t="b">
        <v>0</v>
      </c>
      <c r="N2349" s="6" t="s">
        <v>8272</v>
      </c>
      <c r="O2349" s="5">
        <f t="shared" si="144"/>
        <v>1.5</v>
      </c>
      <c r="P2349">
        <f t="shared" si="145"/>
        <v>15</v>
      </c>
      <c r="Q2349" s="6" t="s">
        <v>8319</v>
      </c>
      <c r="R2349" s="6" t="s">
        <v>8320</v>
      </c>
      <c r="S2349">
        <f t="shared" si="146"/>
        <v>2016</v>
      </c>
      <c r="T2349">
        <f t="shared" si="147"/>
        <v>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9">
        <v>42420.723819444444</v>
      </c>
      <c r="J2350" s="9">
        <v>42360.723819444444</v>
      </c>
      <c r="K2350" t="b">
        <v>0</v>
      </c>
      <c r="L2350">
        <v>5</v>
      </c>
      <c r="M2350" t="b">
        <v>0</v>
      </c>
      <c r="N2350" s="6" t="s">
        <v>8272</v>
      </c>
      <c r="O2350" s="5">
        <f t="shared" si="144"/>
        <v>0.38571428571428573</v>
      </c>
      <c r="P2350">
        <f t="shared" si="145"/>
        <v>54</v>
      </c>
      <c r="Q2350" s="6" t="s">
        <v>8319</v>
      </c>
      <c r="R2350" s="6" t="s">
        <v>8320</v>
      </c>
      <c r="S2350">
        <f t="shared" si="146"/>
        <v>2015</v>
      </c>
      <c r="T2350">
        <f t="shared" si="147"/>
        <v>12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9">
        <v>42227.567453703705</v>
      </c>
      <c r="J2351" s="9">
        <v>42198.567453703705</v>
      </c>
      <c r="K2351" t="b">
        <v>0</v>
      </c>
      <c r="L2351">
        <v>0</v>
      </c>
      <c r="M2351" t="b">
        <v>0</v>
      </c>
      <c r="N2351" s="6" t="s">
        <v>8272</v>
      </c>
      <c r="O2351" s="5">
        <f t="shared" si="144"/>
        <v>0</v>
      </c>
      <c r="P2351" t="e">
        <f t="shared" si="145"/>
        <v>#DIV/0!</v>
      </c>
      <c r="Q2351" s="6" t="s">
        <v>8319</v>
      </c>
      <c r="R2351" s="6" t="s">
        <v>8320</v>
      </c>
      <c r="S2351">
        <f t="shared" si="146"/>
        <v>2015</v>
      </c>
      <c r="T2351">
        <f t="shared" si="147"/>
        <v>7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9">
        <v>42738.633912037032</v>
      </c>
      <c r="J2352" s="9">
        <v>42708.633912037032</v>
      </c>
      <c r="K2352" t="b">
        <v>0</v>
      </c>
      <c r="L2352">
        <v>0</v>
      </c>
      <c r="M2352" t="b">
        <v>0</v>
      </c>
      <c r="N2352" s="6" t="s">
        <v>8272</v>
      </c>
      <c r="O2352" s="5">
        <f t="shared" si="144"/>
        <v>0</v>
      </c>
      <c r="P2352" t="e">
        <f t="shared" si="145"/>
        <v>#DIV/0!</v>
      </c>
      <c r="Q2352" s="6" t="s">
        <v>8319</v>
      </c>
      <c r="R2352" s="6" t="s">
        <v>8320</v>
      </c>
      <c r="S2352">
        <f t="shared" si="146"/>
        <v>2016</v>
      </c>
      <c r="T2352">
        <f t="shared" si="147"/>
        <v>12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9">
        <v>42123.892812500002</v>
      </c>
      <c r="J2353" s="9">
        <v>42093.892812500002</v>
      </c>
      <c r="K2353" t="b">
        <v>0</v>
      </c>
      <c r="L2353">
        <v>7</v>
      </c>
      <c r="M2353" t="b">
        <v>0</v>
      </c>
      <c r="N2353" s="6" t="s">
        <v>8272</v>
      </c>
      <c r="O2353" s="5">
        <f t="shared" si="144"/>
        <v>0.5714285714285714</v>
      </c>
      <c r="P2353">
        <f t="shared" si="145"/>
        <v>15.428571428571429</v>
      </c>
      <c r="Q2353" s="6" t="s">
        <v>8319</v>
      </c>
      <c r="R2353" s="6" t="s">
        <v>8320</v>
      </c>
      <c r="S2353">
        <f t="shared" si="146"/>
        <v>2015</v>
      </c>
      <c r="T2353">
        <f t="shared" si="147"/>
        <v>3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9">
        <v>42161.425370370365</v>
      </c>
      <c r="J2354" s="9">
        <v>42101.425370370365</v>
      </c>
      <c r="K2354" t="b">
        <v>0</v>
      </c>
      <c r="L2354">
        <v>0</v>
      </c>
      <c r="M2354" t="b">
        <v>0</v>
      </c>
      <c r="N2354" s="6" t="s">
        <v>8272</v>
      </c>
      <c r="O2354" s="5">
        <f t="shared" si="144"/>
        <v>0</v>
      </c>
      <c r="P2354" t="e">
        <f t="shared" si="145"/>
        <v>#DIV/0!</v>
      </c>
      <c r="Q2354" s="6" t="s">
        <v>8319</v>
      </c>
      <c r="R2354" s="6" t="s">
        <v>8320</v>
      </c>
      <c r="S2354">
        <f t="shared" si="146"/>
        <v>2015</v>
      </c>
      <c r="T2354">
        <f t="shared" si="147"/>
        <v>4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9">
        <v>42115.467847222222</v>
      </c>
      <c r="J2355" s="9">
        <v>42103.467847222222</v>
      </c>
      <c r="K2355" t="b">
        <v>0</v>
      </c>
      <c r="L2355">
        <v>0</v>
      </c>
      <c r="M2355" t="b">
        <v>0</v>
      </c>
      <c r="N2355" s="6" t="s">
        <v>8272</v>
      </c>
      <c r="O2355" s="5">
        <f t="shared" si="144"/>
        <v>0</v>
      </c>
      <c r="P2355" t="e">
        <f t="shared" si="145"/>
        <v>#DIV/0!</v>
      </c>
      <c r="Q2355" s="6" t="s">
        <v>8319</v>
      </c>
      <c r="R2355" s="6" t="s">
        <v>8320</v>
      </c>
      <c r="S2355">
        <f t="shared" si="146"/>
        <v>2015</v>
      </c>
      <c r="T2355">
        <f t="shared" si="147"/>
        <v>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9">
        <v>42014.51458333333</v>
      </c>
      <c r="J2356" s="9">
        <v>41954.51458333333</v>
      </c>
      <c r="K2356" t="b">
        <v>0</v>
      </c>
      <c r="L2356">
        <v>1</v>
      </c>
      <c r="M2356" t="b">
        <v>0</v>
      </c>
      <c r="N2356" s="6" t="s">
        <v>8272</v>
      </c>
      <c r="O2356" s="5">
        <f t="shared" si="144"/>
        <v>7.1428571428571425E-2</v>
      </c>
      <c r="P2356">
        <f t="shared" si="145"/>
        <v>25</v>
      </c>
      <c r="Q2356" s="6" t="s">
        <v>8319</v>
      </c>
      <c r="R2356" s="6" t="s">
        <v>8320</v>
      </c>
      <c r="S2356">
        <f t="shared" si="146"/>
        <v>2014</v>
      </c>
      <c r="T2356">
        <f t="shared" si="147"/>
        <v>11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9">
        <v>42126.709907407399</v>
      </c>
      <c r="J2357" s="9">
        <v>42096.709907407399</v>
      </c>
      <c r="K2357" t="b">
        <v>0</v>
      </c>
      <c r="L2357">
        <v>2</v>
      </c>
      <c r="M2357" t="b">
        <v>0</v>
      </c>
      <c r="N2357" s="6" t="s">
        <v>8272</v>
      </c>
      <c r="O2357" s="5">
        <f t="shared" si="144"/>
        <v>0.6875</v>
      </c>
      <c r="P2357">
        <f t="shared" si="145"/>
        <v>27.5</v>
      </c>
      <c r="Q2357" s="6" t="s">
        <v>8319</v>
      </c>
      <c r="R2357" s="6" t="s">
        <v>8320</v>
      </c>
      <c r="S2357">
        <f t="shared" si="146"/>
        <v>2015</v>
      </c>
      <c r="T2357">
        <f t="shared" si="147"/>
        <v>4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9">
        <v>42160.575277777774</v>
      </c>
      <c r="J2358" s="9">
        <v>42130.575277777774</v>
      </c>
      <c r="K2358" t="b">
        <v>0</v>
      </c>
      <c r="L2358">
        <v>0</v>
      </c>
      <c r="M2358" t="b">
        <v>0</v>
      </c>
      <c r="N2358" s="6" t="s">
        <v>8272</v>
      </c>
      <c r="O2358" s="5">
        <f t="shared" si="144"/>
        <v>0</v>
      </c>
      <c r="P2358" t="e">
        <f t="shared" si="145"/>
        <v>#DIV/0!</v>
      </c>
      <c r="Q2358" s="6" t="s">
        <v>8319</v>
      </c>
      <c r="R2358" s="6" t="s">
        <v>8320</v>
      </c>
      <c r="S2358">
        <f t="shared" si="146"/>
        <v>2015</v>
      </c>
      <c r="T2358">
        <f t="shared" si="147"/>
        <v>5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9">
        <v>42294.411782407398</v>
      </c>
      <c r="J2359" s="9">
        <v>42264.411782407398</v>
      </c>
      <c r="K2359" t="b">
        <v>0</v>
      </c>
      <c r="L2359">
        <v>0</v>
      </c>
      <c r="M2359" t="b">
        <v>0</v>
      </c>
      <c r="N2359" s="6" t="s">
        <v>8272</v>
      </c>
      <c r="O2359" s="5">
        <f t="shared" si="144"/>
        <v>0</v>
      </c>
      <c r="P2359" t="e">
        <f t="shared" si="145"/>
        <v>#DIV/0!</v>
      </c>
      <c r="Q2359" s="6" t="s">
        <v>8319</v>
      </c>
      <c r="R2359" s="6" t="s">
        <v>8320</v>
      </c>
      <c r="S2359">
        <f t="shared" si="146"/>
        <v>2015</v>
      </c>
      <c r="T2359">
        <f t="shared" si="147"/>
        <v>9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9">
        <v>42034.818749999999</v>
      </c>
      <c r="J2360" s="9">
        <v>41978.722638888888</v>
      </c>
      <c r="K2360" t="b">
        <v>0</v>
      </c>
      <c r="L2360">
        <v>0</v>
      </c>
      <c r="M2360" t="b">
        <v>0</v>
      </c>
      <c r="N2360" s="6" t="s">
        <v>8272</v>
      </c>
      <c r="O2360" s="5">
        <f t="shared" si="144"/>
        <v>0</v>
      </c>
      <c r="P2360" t="e">
        <f t="shared" si="145"/>
        <v>#DIV/0!</v>
      </c>
      <c r="Q2360" s="6" t="s">
        <v>8319</v>
      </c>
      <c r="R2360" s="6" t="s">
        <v>8320</v>
      </c>
      <c r="S2360">
        <f t="shared" si="146"/>
        <v>2014</v>
      </c>
      <c r="T2360">
        <f t="shared" si="147"/>
        <v>12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9">
        <v>42219.441249999996</v>
      </c>
      <c r="J2361" s="9">
        <v>42159.441249999996</v>
      </c>
      <c r="K2361" t="b">
        <v>0</v>
      </c>
      <c r="L2361">
        <v>3</v>
      </c>
      <c r="M2361" t="b">
        <v>0</v>
      </c>
      <c r="N2361" s="6" t="s">
        <v>8272</v>
      </c>
      <c r="O2361" s="5">
        <f t="shared" si="144"/>
        <v>14.680000000000001</v>
      </c>
      <c r="P2361">
        <f t="shared" si="145"/>
        <v>367</v>
      </c>
      <c r="Q2361" s="6" t="s">
        <v>8319</v>
      </c>
      <c r="R2361" s="6" t="s">
        <v>8320</v>
      </c>
      <c r="S2361">
        <f t="shared" si="146"/>
        <v>2015</v>
      </c>
      <c r="T2361">
        <f t="shared" si="147"/>
        <v>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9">
        <v>42407.498611111114</v>
      </c>
      <c r="J2362" s="9">
        <v>42377.498611111114</v>
      </c>
      <c r="K2362" t="b">
        <v>0</v>
      </c>
      <c r="L2362">
        <v>1</v>
      </c>
      <c r="M2362" t="b">
        <v>0</v>
      </c>
      <c r="N2362" s="6" t="s">
        <v>8272</v>
      </c>
      <c r="O2362" s="5">
        <f t="shared" si="144"/>
        <v>0.04</v>
      </c>
      <c r="P2362">
        <f t="shared" si="145"/>
        <v>2</v>
      </c>
      <c r="Q2362" s="6" t="s">
        <v>8319</v>
      </c>
      <c r="R2362" s="6" t="s">
        <v>8320</v>
      </c>
      <c r="S2362">
        <f t="shared" si="146"/>
        <v>2016</v>
      </c>
      <c r="T2362">
        <f t="shared" si="147"/>
        <v>1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9">
        <v>42490.708333333336</v>
      </c>
      <c r="J2363" s="9">
        <v>42466.650555555556</v>
      </c>
      <c r="K2363" t="b">
        <v>0</v>
      </c>
      <c r="L2363">
        <v>0</v>
      </c>
      <c r="M2363" t="b">
        <v>0</v>
      </c>
      <c r="N2363" s="6" t="s">
        <v>8272</v>
      </c>
      <c r="O2363" s="5">
        <f t="shared" si="144"/>
        <v>0</v>
      </c>
      <c r="P2363" t="e">
        <f t="shared" si="145"/>
        <v>#DIV/0!</v>
      </c>
      <c r="Q2363" s="6" t="s">
        <v>8319</v>
      </c>
      <c r="R2363" s="6" t="s">
        <v>8320</v>
      </c>
      <c r="S2363">
        <f t="shared" si="146"/>
        <v>2016</v>
      </c>
      <c r="T2363">
        <f t="shared" si="147"/>
        <v>4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9">
        <v>41984.47997685185</v>
      </c>
      <c r="J2364" s="9">
        <v>41954.47997685185</v>
      </c>
      <c r="K2364" t="b">
        <v>0</v>
      </c>
      <c r="L2364">
        <v>2</v>
      </c>
      <c r="M2364" t="b">
        <v>0</v>
      </c>
      <c r="N2364" s="6" t="s">
        <v>8272</v>
      </c>
      <c r="O2364" s="5">
        <f t="shared" si="144"/>
        <v>28.571428571428569</v>
      </c>
      <c r="P2364">
        <f t="shared" si="145"/>
        <v>60</v>
      </c>
      <c r="Q2364" s="6" t="s">
        <v>8319</v>
      </c>
      <c r="R2364" s="6" t="s">
        <v>8320</v>
      </c>
      <c r="S2364">
        <f t="shared" si="146"/>
        <v>2014</v>
      </c>
      <c r="T2364">
        <f t="shared" si="147"/>
        <v>11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9">
        <v>42366.803240740737</v>
      </c>
      <c r="J2365" s="9">
        <v>42321.803240740737</v>
      </c>
      <c r="K2365" t="b">
        <v>0</v>
      </c>
      <c r="L2365">
        <v>0</v>
      </c>
      <c r="M2365" t="b">
        <v>0</v>
      </c>
      <c r="N2365" s="6" t="s">
        <v>8272</v>
      </c>
      <c r="O2365" s="5">
        <f t="shared" si="144"/>
        <v>0</v>
      </c>
      <c r="P2365" t="e">
        <f t="shared" si="145"/>
        <v>#DIV/0!</v>
      </c>
      <c r="Q2365" s="6" t="s">
        <v>8319</v>
      </c>
      <c r="R2365" s="6" t="s">
        <v>8320</v>
      </c>
      <c r="S2365">
        <f t="shared" si="146"/>
        <v>2015</v>
      </c>
      <c r="T2365">
        <f t="shared" si="147"/>
        <v>11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9">
        <v>42303.726342592585</v>
      </c>
      <c r="J2366" s="9">
        <v>42248.726342592585</v>
      </c>
      <c r="K2366" t="b">
        <v>0</v>
      </c>
      <c r="L2366">
        <v>0</v>
      </c>
      <c r="M2366" t="b">
        <v>0</v>
      </c>
      <c r="N2366" s="6" t="s">
        <v>8272</v>
      </c>
      <c r="O2366" s="5">
        <f t="shared" si="144"/>
        <v>0</v>
      </c>
      <c r="P2366" t="e">
        <f t="shared" si="145"/>
        <v>#DIV/0!</v>
      </c>
      <c r="Q2366" s="6" t="s">
        <v>8319</v>
      </c>
      <c r="R2366" s="6" t="s">
        <v>8320</v>
      </c>
      <c r="S2366">
        <f t="shared" si="146"/>
        <v>2015</v>
      </c>
      <c r="T2366">
        <f t="shared" si="147"/>
        <v>9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9">
        <v>42386.749999999993</v>
      </c>
      <c r="J2367" s="9">
        <v>42346.528067129628</v>
      </c>
      <c r="K2367" t="b">
        <v>0</v>
      </c>
      <c r="L2367">
        <v>0</v>
      </c>
      <c r="M2367" t="b">
        <v>0</v>
      </c>
      <c r="N2367" s="6" t="s">
        <v>8272</v>
      </c>
      <c r="O2367" s="5">
        <f t="shared" si="144"/>
        <v>0</v>
      </c>
      <c r="P2367" t="e">
        <f t="shared" si="145"/>
        <v>#DIV/0!</v>
      </c>
      <c r="Q2367" s="6" t="s">
        <v>8319</v>
      </c>
      <c r="R2367" s="6" t="s">
        <v>8320</v>
      </c>
      <c r="S2367">
        <f t="shared" si="146"/>
        <v>2015</v>
      </c>
      <c r="T2367">
        <f t="shared" si="147"/>
        <v>12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9">
        <v>42298.323298611103</v>
      </c>
      <c r="J2368" s="9">
        <v>42268.323298611103</v>
      </c>
      <c r="K2368" t="b">
        <v>0</v>
      </c>
      <c r="L2368">
        <v>27</v>
      </c>
      <c r="M2368" t="b">
        <v>0</v>
      </c>
      <c r="N2368" s="6" t="s">
        <v>8272</v>
      </c>
      <c r="O2368" s="5">
        <f t="shared" si="144"/>
        <v>10.52</v>
      </c>
      <c r="P2368">
        <f t="shared" si="145"/>
        <v>97.407407407407405</v>
      </c>
      <c r="Q2368" s="6" t="s">
        <v>8319</v>
      </c>
      <c r="R2368" s="6" t="s">
        <v>8320</v>
      </c>
      <c r="S2368">
        <f t="shared" si="146"/>
        <v>2015</v>
      </c>
      <c r="T2368">
        <f t="shared" si="147"/>
        <v>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9">
        <v>42485.720092592594</v>
      </c>
      <c r="J2369" s="9">
        <v>42425.761759259258</v>
      </c>
      <c r="K2369" t="b">
        <v>0</v>
      </c>
      <c r="L2369">
        <v>14</v>
      </c>
      <c r="M2369" t="b">
        <v>0</v>
      </c>
      <c r="N2369" s="6" t="s">
        <v>8272</v>
      </c>
      <c r="O2369" s="5">
        <f t="shared" si="144"/>
        <v>1.34</v>
      </c>
      <c r="P2369">
        <f t="shared" si="145"/>
        <v>47.857142857142854</v>
      </c>
      <c r="Q2369" s="6" t="s">
        <v>8319</v>
      </c>
      <c r="R2369" s="6" t="s">
        <v>8320</v>
      </c>
      <c r="S2369">
        <f t="shared" si="146"/>
        <v>2016</v>
      </c>
      <c r="T2369">
        <f t="shared" si="147"/>
        <v>2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9">
        <v>42108.471817129634</v>
      </c>
      <c r="J2370" s="9">
        <v>42063.513483796291</v>
      </c>
      <c r="K2370" t="b">
        <v>0</v>
      </c>
      <c r="L2370">
        <v>2</v>
      </c>
      <c r="M2370" t="b">
        <v>0</v>
      </c>
      <c r="N2370" s="6" t="s">
        <v>8272</v>
      </c>
      <c r="O2370" s="5">
        <f t="shared" ref="O2370:O2433" si="148">E2370/D2370*100</f>
        <v>0.25</v>
      </c>
      <c r="P2370">
        <f t="shared" ref="P2370:P2433" si="149">E2370/L2370</f>
        <v>50</v>
      </c>
      <c r="Q2370" s="6" t="s">
        <v>8319</v>
      </c>
      <c r="R2370" s="6" t="s">
        <v>8320</v>
      </c>
      <c r="S2370">
        <f t="shared" si="146"/>
        <v>2015</v>
      </c>
      <c r="T2370">
        <f t="shared" si="147"/>
        <v>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9">
        <v>42410.60429398148</v>
      </c>
      <c r="J2371" s="9">
        <v>42380.60429398148</v>
      </c>
      <c r="K2371" t="b">
        <v>0</v>
      </c>
      <c r="L2371">
        <v>0</v>
      </c>
      <c r="M2371" t="b">
        <v>0</v>
      </c>
      <c r="N2371" s="6" t="s">
        <v>8272</v>
      </c>
      <c r="O2371" s="5">
        <f t="shared" si="148"/>
        <v>0</v>
      </c>
      <c r="P2371" t="e">
        <f t="shared" si="149"/>
        <v>#DIV/0!</v>
      </c>
      <c r="Q2371" s="6" t="s">
        <v>8319</v>
      </c>
      <c r="R2371" s="6" t="s">
        <v>8320</v>
      </c>
      <c r="S2371">
        <f t="shared" ref="S2371:S2434" si="150">YEAR(J2371)</f>
        <v>2016</v>
      </c>
      <c r="T2371">
        <f t="shared" ref="T2371:T2434" si="151">MONTH(J2371)</f>
        <v>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9">
        <v>41990.980798611105</v>
      </c>
      <c r="J2372" s="9">
        <v>41960.980798611105</v>
      </c>
      <c r="K2372" t="b">
        <v>0</v>
      </c>
      <c r="L2372">
        <v>4</v>
      </c>
      <c r="M2372" t="b">
        <v>0</v>
      </c>
      <c r="N2372" s="6" t="s">
        <v>8272</v>
      </c>
      <c r="O2372" s="5">
        <f t="shared" si="148"/>
        <v>0.32800000000000001</v>
      </c>
      <c r="P2372">
        <f t="shared" si="149"/>
        <v>20.5</v>
      </c>
      <c r="Q2372" s="6" t="s">
        <v>8319</v>
      </c>
      <c r="R2372" s="6" t="s">
        <v>8320</v>
      </c>
      <c r="S2372">
        <f t="shared" si="150"/>
        <v>2014</v>
      </c>
      <c r="T2372">
        <f t="shared" si="151"/>
        <v>11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9">
        <v>42180.569398148145</v>
      </c>
      <c r="J2373" s="9">
        <v>42150.569398148145</v>
      </c>
      <c r="K2373" t="b">
        <v>0</v>
      </c>
      <c r="L2373">
        <v>0</v>
      </c>
      <c r="M2373" t="b">
        <v>0</v>
      </c>
      <c r="N2373" s="6" t="s">
        <v>8272</v>
      </c>
      <c r="O2373" s="5">
        <f t="shared" si="148"/>
        <v>0</v>
      </c>
      <c r="P2373" t="e">
        <f t="shared" si="149"/>
        <v>#DIV/0!</v>
      </c>
      <c r="Q2373" s="6" t="s">
        <v>8319</v>
      </c>
      <c r="R2373" s="6" t="s">
        <v>8320</v>
      </c>
      <c r="S2373">
        <f t="shared" si="150"/>
        <v>2015</v>
      </c>
      <c r="T2373">
        <f t="shared" si="151"/>
        <v>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9">
        <v>42117.860775462956</v>
      </c>
      <c r="J2374" s="9">
        <v>42087.860775462956</v>
      </c>
      <c r="K2374" t="b">
        <v>0</v>
      </c>
      <c r="L2374">
        <v>6</v>
      </c>
      <c r="M2374" t="b">
        <v>0</v>
      </c>
      <c r="N2374" s="6" t="s">
        <v>8272</v>
      </c>
      <c r="O2374" s="5">
        <f t="shared" si="148"/>
        <v>3.2727272727272729</v>
      </c>
      <c r="P2374">
        <f t="shared" si="149"/>
        <v>30</v>
      </c>
      <c r="Q2374" s="6" t="s">
        <v>8319</v>
      </c>
      <c r="R2374" s="6" t="s">
        <v>8320</v>
      </c>
      <c r="S2374">
        <f t="shared" si="150"/>
        <v>2015</v>
      </c>
      <c r="T2374">
        <f t="shared" si="151"/>
        <v>3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9">
        <v>42245.453981481485</v>
      </c>
      <c r="J2375" s="9">
        <v>42215.453981481485</v>
      </c>
      <c r="K2375" t="b">
        <v>0</v>
      </c>
      <c r="L2375">
        <v>1</v>
      </c>
      <c r="M2375" t="b">
        <v>0</v>
      </c>
      <c r="N2375" s="6" t="s">
        <v>8272</v>
      </c>
      <c r="O2375" s="5">
        <f t="shared" si="148"/>
        <v>5.8823529411764705E-3</v>
      </c>
      <c r="P2375">
        <f t="shared" si="149"/>
        <v>50</v>
      </c>
      <c r="Q2375" s="6" t="s">
        <v>8319</v>
      </c>
      <c r="R2375" s="6" t="s">
        <v>8320</v>
      </c>
      <c r="S2375">
        <f t="shared" si="150"/>
        <v>2015</v>
      </c>
      <c r="T2375">
        <f t="shared" si="151"/>
        <v>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9">
        <v>42047.634953703695</v>
      </c>
      <c r="J2376" s="9">
        <v>42017.634953703695</v>
      </c>
      <c r="K2376" t="b">
        <v>0</v>
      </c>
      <c r="L2376">
        <v>1</v>
      </c>
      <c r="M2376" t="b">
        <v>0</v>
      </c>
      <c r="N2376" s="6" t="s">
        <v>8272</v>
      </c>
      <c r="O2376" s="5">
        <f t="shared" si="148"/>
        <v>4.5454545454545456E-2</v>
      </c>
      <c r="P2376">
        <f t="shared" si="149"/>
        <v>10</v>
      </c>
      <c r="Q2376" s="6" t="s">
        <v>8319</v>
      </c>
      <c r="R2376" s="6" t="s">
        <v>8320</v>
      </c>
      <c r="S2376">
        <f t="shared" si="150"/>
        <v>2015</v>
      </c>
      <c r="T2376">
        <f t="shared" si="151"/>
        <v>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9">
        <v>42622.627743055556</v>
      </c>
      <c r="J2377" s="9">
        <v>42592.627743055556</v>
      </c>
      <c r="K2377" t="b">
        <v>0</v>
      </c>
      <c r="L2377">
        <v>0</v>
      </c>
      <c r="M2377" t="b">
        <v>0</v>
      </c>
      <c r="N2377" s="6" t="s">
        <v>8272</v>
      </c>
      <c r="O2377" s="5">
        <f t="shared" si="148"/>
        <v>0</v>
      </c>
      <c r="P2377" t="e">
        <f t="shared" si="149"/>
        <v>#DIV/0!</v>
      </c>
      <c r="Q2377" s="6" t="s">
        <v>8319</v>
      </c>
      <c r="R2377" s="6" t="s">
        <v>8320</v>
      </c>
      <c r="S2377">
        <f t="shared" si="150"/>
        <v>2016</v>
      </c>
      <c r="T2377">
        <f t="shared" si="151"/>
        <v>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9">
        <v>42348.717199074068</v>
      </c>
      <c r="J2378" s="9">
        <v>42318.717199074068</v>
      </c>
      <c r="K2378" t="b">
        <v>0</v>
      </c>
      <c r="L2378">
        <v>4</v>
      </c>
      <c r="M2378" t="b">
        <v>0</v>
      </c>
      <c r="N2378" s="6" t="s">
        <v>8272</v>
      </c>
      <c r="O2378" s="5">
        <f t="shared" si="148"/>
        <v>10.877666666666666</v>
      </c>
      <c r="P2378">
        <f t="shared" si="149"/>
        <v>81.582499999999996</v>
      </c>
      <c r="Q2378" s="6" t="s">
        <v>8319</v>
      </c>
      <c r="R2378" s="6" t="s">
        <v>8320</v>
      </c>
      <c r="S2378">
        <f t="shared" si="150"/>
        <v>2015</v>
      </c>
      <c r="T2378">
        <f t="shared" si="151"/>
        <v>11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9">
        <v>42699.703506944446</v>
      </c>
      <c r="J2379" s="9">
        <v>42669.661840277775</v>
      </c>
      <c r="K2379" t="b">
        <v>0</v>
      </c>
      <c r="L2379">
        <v>0</v>
      </c>
      <c r="M2379" t="b">
        <v>0</v>
      </c>
      <c r="N2379" s="6" t="s">
        <v>8272</v>
      </c>
      <c r="O2379" s="5">
        <f t="shared" si="148"/>
        <v>0</v>
      </c>
      <c r="P2379" t="e">
        <f t="shared" si="149"/>
        <v>#DIV/0!</v>
      </c>
      <c r="Q2379" s="6" t="s">
        <v>8319</v>
      </c>
      <c r="R2379" s="6" t="s">
        <v>8320</v>
      </c>
      <c r="S2379">
        <f t="shared" si="150"/>
        <v>2016</v>
      </c>
      <c r="T2379">
        <f t="shared" si="151"/>
        <v>10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9">
        <v>42241.804745370369</v>
      </c>
      <c r="J2380" s="9">
        <v>42212.804745370369</v>
      </c>
      <c r="K2380" t="b">
        <v>0</v>
      </c>
      <c r="L2380">
        <v>0</v>
      </c>
      <c r="M2380" t="b">
        <v>0</v>
      </c>
      <c r="N2380" s="6" t="s">
        <v>8272</v>
      </c>
      <c r="O2380" s="5">
        <f t="shared" si="148"/>
        <v>0</v>
      </c>
      <c r="P2380" t="e">
        <f t="shared" si="149"/>
        <v>#DIV/0!</v>
      </c>
      <c r="Q2380" s="6" t="s">
        <v>8319</v>
      </c>
      <c r="R2380" s="6" t="s">
        <v>8320</v>
      </c>
      <c r="S2380">
        <f t="shared" si="150"/>
        <v>2015</v>
      </c>
      <c r="T2380">
        <f t="shared" si="151"/>
        <v>7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9">
        <v>42281.808055555557</v>
      </c>
      <c r="J2381" s="9">
        <v>42236.808055555557</v>
      </c>
      <c r="K2381" t="b">
        <v>0</v>
      </c>
      <c r="L2381">
        <v>0</v>
      </c>
      <c r="M2381" t="b">
        <v>0</v>
      </c>
      <c r="N2381" s="6" t="s">
        <v>8272</v>
      </c>
      <c r="O2381" s="5">
        <f t="shared" si="148"/>
        <v>0</v>
      </c>
      <c r="P2381" t="e">
        <f t="shared" si="149"/>
        <v>#DIV/0!</v>
      </c>
      <c r="Q2381" s="6" t="s">
        <v>8319</v>
      </c>
      <c r="R2381" s="6" t="s">
        <v>8320</v>
      </c>
      <c r="S2381">
        <f t="shared" si="150"/>
        <v>2015</v>
      </c>
      <c r="T2381">
        <f t="shared" si="151"/>
        <v>8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9">
        <v>42278.584976851846</v>
      </c>
      <c r="J2382" s="9">
        <v>42248.584976851846</v>
      </c>
      <c r="K2382" t="b">
        <v>0</v>
      </c>
      <c r="L2382">
        <v>3</v>
      </c>
      <c r="M2382" t="b">
        <v>0</v>
      </c>
      <c r="N2382" s="6" t="s">
        <v>8272</v>
      </c>
      <c r="O2382" s="5">
        <f t="shared" si="148"/>
        <v>0.36666666666666664</v>
      </c>
      <c r="P2382">
        <f t="shared" si="149"/>
        <v>18.333333333333332</v>
      </c>
      <c r="Q2382" s="6" t="s">
        <v>8319</v>
      </c>
      <c r="R2382" s="6" t="s">
        <v>8320</v>
      </c>
      <c r="S2382">
        <f t="shared" si="150"/>
        <v>2015</v>
      </c>
      <c r="T2382">
        <f t="shared" si="151"/>
        <v>9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9">
        <v>42104.727407407401</v>
      </c>
      <c r="J2383" s="9">
        <v>42074.727407407401</v>
      </c>
      <c r="K2383" t="b">
        <v>0</v>
      </c>
      <c r="L2383">
        <v>7</v>
      </c>
      <c r="M2383" t="b">
        <v>0</v>
      </c>
      <c r="N2383" s="6" t="s">
        <v>8272</v>
      </c>
      <c r="O2383" s="5">
        <f t="shared" si="148"/>
        <v>1.8193398957730169</v>
      </c>
      <c r="P2383">
        <f t="shared" si="149"/>
        <v>224.42857142857142</v>
      </c>
      <c r="Q2383" s="6" t="s">
        <v>8319</v>
      </c>
      <c r="R2383" s="6" t="s">
        <v>8320</v>
      </c>
      <c r="S2383">
        <f t="shared" si="150"/>
        <v>2015</v>
      </c>
      <c r="T2383">
        <f t="shared" si="151"/>
        <v>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9">
        <v>42219.979201388887</v>
      </c>
      <c r="J2384" s="9">
        <v>42194.979201388887</v>
      </c>
      <c r="K2384" t="b">
        <v>0</v>
      </c>
      <c r="L2384">
        <v>2</v>
      </c>
      <c r="M2384" t="b">
        <v>0</v>
      </c>
      <c r="N2384" s="6" t="s">
        <v>8272</v>
      </c>
      <c r="O2384" s="5">
        <f t="shared" si="148"/>
        <v>2.5</v>
      </c>
      <c r="P2384">
        <f t="shared" si="149"/>
        <v>37.5</v>
      </c>
      <c r="Q2384" s="6" t="s">
        <v>8319</v>
      </c>
      <c r="R2384" s="6" t="s">
        <v>8320</v>
      </c>
      <c r="S2384">
        <f t="shared" si="150"/>
        <v>2015</v>
      </c>
      <c r="T2384">
        <f t="shared" si="151"/>
        <v>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9">
        <v>42056.848460648143</v>
      </c>
      <c r="J2385" s="9">
        <v>42026.848460648143</v>
      </c>
      <c r="K2385" t="b">
        <v>0</v>
      </c>
      <c r="L2385">
        <v>3</v>
      </c>
      <c r="M2385" t="b">
        <v>0</v>
      </c>
      <c r="N2385" s="6" t="s">
        <v>8272</v>
      </c>
      <c r="O2385" s="5">
        <f t="shared" si="148"/>
        <v>4.3499999999999996</v>
      </c>
      <c r="P2385">
        <f t="shared" si="149"/>
        <v>145</v>
      </c>
      <c r="Q2385" s="6" t="s">
        <v>8319</v>
      </c>
      <c r="R2385" s="6" t="s">
        <v>8320</v>
      </c>
      <c r="S2385">
        <f t="shared" si="150"/>
        <v>2015</v>
      </c>
      <c r="T2385">
        <f t="shared" si="151"/>
        <v>1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9">
        <v>41956.900960648149</v>
      </c>
      <c r="J2386" s="9">
        <v>41926.859293981477</v>
      </c>
      <c r="K2386" t="b">
        <v>0</v>
      </c>
      <c r="L2386">
        <v>8</v>
      </c>
      <c r="M2386" t="b">
        <v>0</v>
      </c>
      <c r="N2386" s="6" t="s">
        <v>8272</v>
      </c>
      <c r="O2386" s="5">
        <f t="shared" si="148"/>
        <v>0.8</v>
      </c>
      <c r="P2386">
        <f t="shared" si="149"/>
        <v>1</v>
      </c>
      <c r="Q2386" s="6" t="s">
        <v>8319</v>
      </c>
      <c r="R2386" s="6" t="s">
        <v>8320</v>
      </c>
      <c r="S2386">
        <f t="shared" si="150"/>
        <v>2014</v>
      </c>
      <c r="T2386">
        <f t="shared" si="151"/>
        <v>10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9">
        <v>42221.493425925924</v>
      </c>
      <c r="J2387" s="9">
        <v>42191.493425925924</v>
      </c>
      <c r="K2387" t="b">
        <v>0</v>
      </c>
      <c r="L2387">
        <v>7</v>
      </c>
      <c r="M2387" t="b">
        <v>0</v>
      </c>
      <c r="N2387" s="6" t="s">
        <v>8272</v>
      </c>
      <c r="O2387" s="5">
        <f t="shared" si="148"/>
        <v>1.2123076923076923</v>
      </c>
      <c r="P2387">
        <f t="shared" si="149"/>
        <v>112.57142857142857</v>
      </c>
      <c r="Q2387" s="6" t="s">
        <v>8319</v>
      </c>
      <c r="R2387" s="6" t="s">
        <v>8320</v>
      </c>
      <c r="S2387">
        <f t="shared" si="150"/>
        <v>2015</v>
      </c>
      <c r="T2387">
        <f t="shared" si="151"/>
        <v>7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9">
        <v>42014.629907407405</v>
      </c>
      <c r="J2388" s="9">
        <v>41954.629907407405</v>
      </c>
      <c r="K2388" t="b">
        <v>0</v>
      </c>
      <c r="L2388">
        <v>0</v>
      </c>
      <c r="M2388" t="b">
        <v>0</v>
      </c>
      <c r="N2388" s="6" t="s">
        <v>8272</v>
      </c>
      <c r="O2388" s="5">
        <f t="shared" si="148"/>
        <v>0</v>
      </c>
      <c r="P2388" t="e">
        <f t="shared" si="149"/>
        <v>#DIV/0!</v>
      </c>
      <c r="Q2388" s="6" t="s">
        <v>8319</v>
      </c>
      <c r="R2388" s="6" t="s">
        <v>8320</v>
      </c>
      <c r="S2388">
        <f t="shared" si="150"/>
        <v>2014</v>
      </c>
      <c r="T2388">
        <f t="shared" si="151"/>
        <v>11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9">
        <v>42573.418287037035</v>
      </c>
      <c r="J2389" s="9">
        <v>42528.418287037035</v>
      </c>
      <c r="K2389" t="b">
        <v>0</v>
      </c>
      <c r="L2389">
        <v>3</v>
      </c>
      <c r="M2389" t="b">
        <v>0</v>
      </c>
      <c r="N2389" s="6" t="s">
        <v>8272</v>
      </c>
      <c r="O2389" s="5">
        <f t="shared" si="148"/>
        <v>0.68399999999999994</v>
      </c>
      <c r="P2389">
        <f t="shared" si="149"/>
        <v>342</v>
      </c>
      <c r="Q2389" s="6" t="s">
        <v>8319</v>
      </c>
      <c r="R2389" s="6" t="s">
        <v>8320</v>
      </c>
      <c r="S2389">
        <f t="shared" si="150"/>
        <v>2016</v>
      </c>
      <c r="T2389">
        <f t="shared" si="151"/>
        <v>6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9">
        <v>42019.603472222218</v>
      </c>
      <c r="J2390" s="9">
        <v>41989.645358796297</v>
      </c>
      <c r="K2390" t="b">
        <v>0</v>
      </c>
      <c r="L2390">
        <v>8</v>
      </c>
      <c r="M2390" t="b">
        <v>0</v>
      </c>
      <c r="N2390" s="6" t="s">
        <v>8272</v>
      </c>
      <c r="O2390" s="5">
        <f t="shared" si="148"/>
        <v>1.2513513513513512</v>
      </c>
      <c r="P2390">
        <f t="shared" si="149"/>
        <v>57.875</v>
      </c>
      <c r="Q2390" s="6" t="s">
        <v>8319</v>
      </c>
      <c r="R2390" s="6" t="s">
        <v>8320</v>
      </c>
      <c r="S2390">
        <f t="shared" si="150"/>
        <v>2014</v>
      </c>
      <c r="T2390">
        <f t="shared" si="151"/>
        <v>12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9">
        <v>42210.707638888889</v>
      </c>
      <c r="J2391" s="9">
        <v>42179.445046296292</v>
      </c>
      <c r="K2391" t="b">
        <v>0</v>
      </c>
      <c r="L2391">
        <v>1</v>
      </c>
      <c r="M2391" t="b">
        <v>0</v>
      </c>
      <c r="N2391" s="6" t="s">
        <v>8272</v>
      </c>
      <c r="O2391" s="5">
        <f t="shared" si="148"/>
        <v>0.1875</v>
      </c>
      <c r="P2391">
        <f t="shared" si="149"/>
        <v>30</v>
      </c>
      <c r="Q2391" s="6" t="s">
        <v>8319</v>
      </c>
      <c r="R2391" s="6" t="s">
        <v>8320</v>
      </c>
      <c r="S2391">
        <f t="shared" si="150"/>
        <v>2015</v>
      </c>
      <c r="T2391">
        <f t="shared" si="151"/>
        <v>6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9">
        <v>42008.053981481477</v>
      </c>
      <c r="J2392" s="9">
        <v>41968.053981481477</v>
      </c>
      <c r="K2392" t="b">
        <v>0</v>
      </c>
      <c r="L2392">
        <v>0</v>
      </c>
      <c r="M2392" t="b">
        <v>0</v>
      </c>
      <c r="N2392" s="6" t="s">
        <v>8272</v>
      </c>
      <c r="O2392" s="5">
        <f t="shared" si="148"/>
        <v>0</v>
      </c>
      <c r="P2392" t="e">
        <f t="shared" si="149"/>
        <v>#DIV/0!</v>
      </c>
      <c r="Q2392" s="6" t="s">
        <v>8319</v>
      </c>
      <c r="R2392" s="6" t="s">
        <v>8320</v>
      </c>
      <c r="S2392">
        <f t="shared" si="150"/>
        <v>2014</v>
      </c>
      <c r="T2392">
        <f t="shared" si="151"/>
        <v>11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9">
        <v>42094.544490740744</v>
      </c>
      <c r="J2393" s="9">
        <v>42064.586157407401</v>
      </c>
      <c r="K2393" t="b">
        <v>0</v>
      </c>
      <c r="L2393">
        <v>1</v>
      </c>
      <c r="M2393" t="b">
        <v>0</v>
      </c>
      <c r="N2393" s="6" t="s">
        <v>8272</v>
      </c>
      <c r="O2393" s="5">
        <f t="shared" si="148"/>
        <v>0.125</v>
      </c>
      <c r="P2393">
        <f t="shared" si="149"/>
        <v>25</v>
      </c>
      <c r="Q2393" s="6" t="s">
        <v>8319</v>
      </c>
      <c r="R2393" s="6" t="s">
        <v>8320</v>
      </c>
      <c r="S2393">
        <f t="shared" si="150"/>
        <v>2015</v>
      </c>
      <c r="T2393">
        <f t="shared" si="151"/>
        <v>3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9">
        <v>42305.912303240737</v>
      </c>
      <c r="J2394" s="9">
        <v>42275.912303240737</v>
      </c>
      <c r="K2394" t="b">
        <v>0</v>
      </c>
      <c r="L2394">
        <v>0</v>
      </c>
      <c r="M2394" t="b">
        <v>0</v>
      </c>
      <c r="N2394" s="6" t="s">
        <v>8272</v>
      </c>
      <c r="O2394" s="5">
        <f t="shared" si="148"/>
        <v>0</v>
      </c>
      <c r="P2394" t="e">
        <f t="shared" si="149"/>
        <v>#DIV/0!</v>
      </c>
      <c r="Q2394" s="6" t="s">
        <v>8319</v>
      </c>
      <c r="R2394" s="6" t="s">
        <v>8320</v>
      </c>
      <c r="S2394">
        <f t="shared" si="150"/>
        <v>2015</v>
      </c>
      <c r="T2394">
        <f t="shared" si="151"/>
        <v>9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9">
        <v>42224.440011574072</v>
      </c>
      <c r="J2395" s="9">
        <v>42194.440011574072</v>
      </c>
      <c r="K2395" t="b">
        <v>0</v>
      </c>
      <c r="L2395">
        <v>1</v>
      </c>
      <c r="M2395" t="b">
        <v>0</v>
      </c>
      <c r="N2395" s="6" t="s">
        <v>8272</v>
      </c>
      <c r="O2395" s="5">
        <f t="shared" si="148"/>
        <v>0.05</v>
      </c>
      <c r="P2395">
        <f t="shared" si="149"/>
        <v>50</v>
      </c>
      <c r="Q2395" s="6" t="s">
        <v>8319</v>
      </c>
      <c r="R2395" s="6" t="s">
        <v>8320</v>
      </c>
      <c r="S2395">
        <f t="shared" si="150"/>
        <v>2015</v>
      </c>
      <c r="T2395">
        <f t="shared" si="151"/>
        <v>7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9">
        <v>42061.15385416666</v>
      </c>
      <c r="J2396" s="9">
        <v>42031.15385416666</v>
      </c>
      <c r="K2396" t="b">
        <v>0</v>
      </c>
      <c r="L2396">
        <v>2</v>
      </c>
      <c r="M2396" t="b">
        <v>0</v>
      </c>
      <c r="N2396" s="6" t="s">
        <v>8272</v>
      </c>
      <c r="O2396" s="5">
        <f t="shared" si="148"/>
        <v>0.06</v>
      </c>
      <c r="P2396">
        <f t="shared" si="149"/>
        <v>1.5</v>
      </c>
      <c r="Q2396" s="6" t="s">
        <v>8319</v>
      </c>
      <c r="R2396" s="6" t="s">
        <v>8320</v>
      </c>
      <c r="S2396">
        <f t="shared" si="150"/>
        <v>2015</v>
      </c>
      <c r="T2396">
        <f t="shared" si="151"/>
        <v>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9">
        <v>42745.164583333331</v>
      </c>
      <c r="J2397" s="9">
        <v>42716.913043981483</v>
      </c>
      <c r="K2397" t="b">
        <v>0</v>
      </c>
      <c r="L2397">
        <v>0</v>
      </c>
      <c r="M2397" t="b">
        <v>0</v>
      </c>
      <c r="N2397" s="6" t="s">
        <v>8272</v>
      </c>
      <c r="O2397" s="5">
        <f t="shared" si="148"/>
        <v>0</v>
      </c>
      <c r="P2397" t="e">
        <f t="shared" si="149"/>
        <v>#DIV/0!</v>
      </c>
      <c r="Q2397" s="6" t="s">
        <v>8319</v>
      </c>
      <c r="R2397" s="6" t="s">
        <v>8320</v>
      </c>
      <c r="S2397">
        <f t="shared" si="150"/>
        <v>2016</v>
      </c>
      <c r="T2397">
        <f t="shared" si="151"/>
        <v>12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9">
        <v>42292.640717592592</v>
      </c>
      <c r="J2398" s="9">
        <v>42262.640717592592</v>
      </c>
      <c r="K2398" t="b">
        <v>0</v>
      </c>
      <c r="L2398">
        <v>1</v>
      </c>
      <c r="M2398" t="b">
        <v>0</v>
      </c>
      <c r="N2398" s="6" t="s">
        <v>8272</v>
      </c>
      <c r="O2398" s="5">
        <f t="shared" si="148"/>
        <v>0.2</v>
      </c>
      <c r="P2398">
        <f t="shared" si="149"/>
        <v>10</v>
      </c>
      <c r="Q2398" s="6" t="s">
        <v>8319</v>
      </c>
      <c r="R2398" s="6" t="s">
        <v>8320</v>
      </c>
      <c r="S2398">
        <f t="shared" si="150"/>
        <v>2015</v>
      </c>
      <c r="T2398">
        <f t="shared" si="151"/>
        <v>9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9">
        <v>42006.676574074074</v>
      </c>
      <c r="J2399" s="9">
        <v>41976.676574074074</v>
      </c>
      <c r="K2399" t="b">
        <v>0</v>
      </c>
      <c r="L2399">
        <v>0</v>
      </c>
      <c r="M2399" t="b">
        <v>0</v>
      </c>
      <c r="N2399" s="6" t="s">
        <v>8272</v>
      </c>
      <c r="O2399" s="5">
        <f t="shared" si="148"/>
        <v>0</v>
      </c>
      <c r="P2399" t="e">
        <f t="shared" si="149"/>
        <v>#DIV/0!</v>
      </c>
      <c r="Q2399" s="6" t="s">
        <v>8319</v>
      </c>
      <c r="R2399" s="6" t="s">
        <v>8320</v>
      </c>
      <c r="S2399">
        <f t="shared" si="150"/>
        <v>2014</v>
      </c>
      <c r="T2399">
        <f t="shared" si="151"/>
        <v>12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9">
        <v>42187.708148148151</v>
      </c>
      <c r="J2400" s="9">
        <v>42157.708148148151</v>
      </c>
      <c r="K2400" t="b">
        <v>0</v>
      </c>
      <c r="L2400">
        <v>0</v>
      </c>
      <c r="M2400" t="b">
        <v>0</v>
      </c>
      <c r="N2400" s="6" t="s">
        <v>8272</v>
      </c>
      <c r="O2400" s="5">
        <f t="shared" si="148"/>
        <v>0</v>
      </c>
      <c r="P2400" t="e">
        <f t="shared" si="149"/>
        <v>#DIV/0!</v>
      </c>
      <c r="Q2400" s="6" t="s">
        <v>8319</v>
      </c>
      <c r="R2400" s="6" t="s">
        <v>8320</v>
      </c>
      <c r="S2400">
        <f t="shared" si="150"/>
        <v>2015</v>
      </c>
      <c r="T2400">
        <f t="shared" si="151"/>
        <v>6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9">
        <v>41991.644745370366</v>
      </c>
      <c r="J2401" s="9">
        <v>41956.644745370366</v>
      </c>
      <c r="K2401" t="b">
        <v>0</v>
      </c>
      <c r="L2401">
        <v>0</v>
      </c>
      <c r="M2401" t="b">
        <v>0</v>
      </c>
      <c r="N2401" s="6" t="s">
        <v>8272</v>
      </c>
      <c r="O2401" s="5">
        <f t="shared" si="148"/>
        <v>0</v>
      </c>
      <c r="P2401" t="e">
        <f t="shared" si="149"/>
        <v>#DIV/0!</v>
      </c>
      <c r="Q2401" s="6" t="s">
        <v>8319</v>
      </c>
      <c r="R2401" s="6" t="s">
        <v>8320</v>
      </c>
      <c r="S2401">
        <f t="shared" si="150"/>
        <v>2014</v>
      </c>
      <c r="T2401">
        <f t="shared" si="151"/>
        <v>11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9">
        <v>42474.059768518513</v>
      </c>
      <c r="J2402" s="9">
        <v>42444.059768518513</v>
      </c>
      <c r="K2402" t="b">
        <v>0</v>
      </c>
      <c r="L2402">
        <v>0</v>
      </c>
      <c r="M2402" t="b">
        <v>0</v>
      </c>
      <c r="N2402" s="6" t="s">
        <v>8272</v>
      </c>
      <c r="O2402" s="5">
        <f t="shared" si="148"/>
        <v>0</v>
      </c>
      <c r="P2402" t="e">
        <f t="shared" si="149"/>
        <v>#DIV/0!</v>
      </c>
      <c r="Q2402" s="6" t="s">
        <v>8319</v>
      </c>
      <c r="R2402" s="6" t="s">
        <v>8320</v>
      </c>
      <c r="S2402">
        <f t="shared" si="150"/>
        <v>2016</v>
      </c>
      <c r="T2402">
        <f t="shared" si="151"/>
        <v>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9">
        <v>42434.614537037036</v>
      </c>
      <c r="J2403" s="9">
        <v>42374.614537037036</v>
      </c>
      <c r="K2403" t="b">
        <v>0</v>
      </c>
      <c r="L2403">
        <v>9</v>
      </c>
      <c r="M2403" t="b">
        <v>0</v>
      </c>
      <c r="N2403" s="6" t="s">
        <v>8284</v>
      </c>
      <c r="O2403" s="5">
        <f t="shared" si="148"/>
        <v>0.71785714285714286</v>
      </c>
      <c r="P2403">
        <f t="shared" si="149"/>
        <v>22.333333333333332</v>
      </c>
      <c r="Q2403" s="6" t="s">
        <v>8336</v>
      </c>
      <c r="R2403" s="6" t="s">
        <v>8337</v>
      </c>
      <c r="S2403">
        <f t="shared" si="150"/>
        <v>2016</v>
      </c>
      <c r="T2403">
        <f t="shared" si="151"/>
        <v>1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9">
        <v>42137.47142361111</v>
      </c>
      <c r="J2404" s="9">
        <v>42107.47142361111</v>
      </c>
      <c r="K2404" t="b">
        <v>0</v>
      </c>
      <c r="L2404">
        <v>1</v>
      </c>
      <c r="M2404" t="b">
        <v>0</v>
      </c>
      <c r="N2404" s="6" t="s">
        <v>8284</v>
      </c>
      <c r="O2404" s="5">
        <f t="shared" si="148"/>
        <v>0.43333333333333329</v>
      </c>
      <c r="P2404">
        <f t="shared" si="149"/>
        <v>52</v>
      </c>
      <c r="Q2404" s="6" t="s">
        <v>8336</v>
      </c>
      <c r="R2404" s="6" t="s">
        <v>8337</v>
      </c>
      <c r="S2404">
        <f t="shared" si="150"/>
        <v>2015</v>
      </c>
      <c r="T2404">
        <f t="shared" si="151"/>
        <v>4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9">
        <v>42459.632615740738</v>
      </c>
      <c r="J2405" s="9">
        <v>42399.674282407403</v>
      </c>
      <c r="K2405" t="b">
        <v>0</v>
      </c>
      <c r="L2405">
        <v>12</v>
      </c>
      <c r="M2405" t="b">
        <v>0</v>
      </c>
      <c r="N2405" s="6" t="s">
        <v>8284</v>
      </c>
      <c r="O2405" s="5">
        <f t="shared" si="148"/>
        <v>16.833333333333332</v>
      </c>
      <c r="P2405">
        <f t="shared" si="149"/>
        <v>16.833333333333332</v>
      </c>
      <c r="Q2405" s="6" t="s">
        <v>8336</v>
      </c>
      <c r="R2405" s="6" t="s">
        <v>8337</v>
      </c>
      <c r="S2405">
        <f t="shared" si="150"/>
        <v>2016</v>
      </c>
      <c r="T2405">
        <f t="shared" si="151"/>
        <v>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9">
        <v>42371.831099537034</v>
      </c>
      <c r="J2406" s="9">
        <v>42341.831099537034</v>
      </c>
      <c r="K2406" t="b">
        <v>0</v>
      </c>
      <c r="L2406">
        <v>0</v>
      </c>
      <c r="M2406" t="b">
        <v>0</v>
      </c>
      <c r="N2406" s="6" t="s">
        <v>8284</v>
      </c>
      <c r="O2406" s="5">
        <f t="shared" si="148"/>
        <v>0</v>
      </c>
      <c r="P2406" t="e">
        <f t="shared" si="149"/>
        <v>#DIV/0!</v>
      </c>
      <c r="Q2406" s="6" t="s">
        <v>8336</v>
      </c>
      <c r="R2406" s="6" t="s">
        <v>8337</v>
      </c>
      <c r="S2406">
        <f t="shared" si="150"/>
        <v>2015</v>
      </c>
      <c r="T2406">
        <f t="shared" si="151"/>
        <v>12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9">
        <v>42616.377025462956</v>
      </c>
      <c r="J2407" s="9">
        <v>42595.377025462956</v>
      </c>
      <c r="K2407" t="b">
        <v>0</v>
      </c>
      <c r="L2407">
        <v>20</v>
      </c>
      <c r="M2407" t="b">
        <v>0</v>
      </c>
      <c r="N2407" s="6" t="s">
        <v>8284</v>
      </c>
      <c r="O2407" s="5">
        <f t="shared" si="148"/>
        <v>22.52</v>
      </c>
      <c r="P2407">
        <f t="shared" si="149"/>
        <v>56.3</v>
      </c>
      <c r="Q2407" s="6" t="s">
        <v>8336</v>
      </c>
      <c r="R2407" s="6" t="s">
        <v>8337</v>
      </c>
      <c r="S2407">
        <f t="shared" si="150"/>
        <v>2016</v>
      </c>
      <c r="T2407">
        <f t="shared" si="151"/>
        <v>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9">
        <v>42022.902662037035</v>
      </c>
      <c r="J2408" s="9">
        <v>41982.902662037035</v>
      </c>
      <c r="K2408" t="b">
        <v>0</v>
      </c>
      <c r="L2408">
        <v>16</v>
      </c>
      <c r="M2408" t="b">
        <v>0</v>
      </c>
      <c r="N2408" s="6" t="s">
        <v>8284</v>
      </c>
      <c r="O2408" s="5">
        <f t="shared" si="148"/>
        <v>41.384615384615387</v>
      </c>
      <c r="P2408">
        <f t="shared" si="149"/>
        <v>84.0625</v>
      </c>
      <c r="Q2408" s="6" t="s">
        <v>8336</v>
      </c>
      <c r="R2408" s="6" t="s">
        <v>8337</v>
      </c>
      <c r="S2408">
        <f t="shared" si="150"/>
        <v>2014</v>
      </c>
      <c r="T2408">
        <f t="shared" si="151"/>
        <v>12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9">
        <v>42105.041666666664</v>
      </c>
      <c r="J2409" s="9">
        <v>42082.367222222216</v>
      </c>
      <c r="K2409" t="b">
        <v>0</v>
      </c>
      <c r="L2409">
        <v>33</v>
      </c>
      <c r="M2409" t="b">
        <v>0</v>
      </c>
      <c r="N2409" s="6" t="s">
        <v>8284</v>
      </c>
      <c r="O2409" s="5">
        <f t="shared" si="148"/>
        <v>25.259090909090908</v>
      </c>
      <c r="P2409">
        <f t="shared" si="149"/>
        <v>168.39393939393941</v>
      </c>
      <c r="Q2409" s="6" t="s">
        <v>8336</v>
      </c>
      <c r="R2409" s="6" t="s">
        <v>8337</v>
      </c>
      <c r="S2409">
        <f t="shared" si="150"/>
        <v>2015</v>
      </c>
      <c r="T2409">
        <f t="shared" si="151"/>
        <v>3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9">
        <v>41948.974039351851</v>
      </c>
      <c r="J2410" s="9">
        <v>41918.93237268518</v>
      </c>
      <c r="K2410" t="b">
        <v>0</v>
      </c>
      <c r="L2410">
        <v>2</v>
      </c>
      <c r="M2410" t="b">
        <v>0</v>
      </c>
      <c r="N2410" s="6" t="s">
        <v>8284</v>
      </c>
      <c r="O2410" s="5">
        <f t="shared" si="148"/>
        <v>0.2</v>
      </c>
      <c r="P2410">
        <f t="shared" si="149"/>
        <v>15</v>
      </c>
      <c r="Q2410" s="6" t="s">
        <v>8336</v>
      </c>
      <c r="R2410" s="6" t="s">
        <v>8337</v>
      </c>
      <c r="S2410">
        <f t="shared" si="150"/>
        <v>2014</v>
      </c>
      <c r="T2410">
        <f t="shared" si="151"/>
        <v>10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9">
        <v>42234.667534722219</v>
      </c>
      <c r="J2411" s="9">
        <v>42204.667534722219</v>
      </c>
      <c r="K2411" t="b">
        <v>0</v>
      </c>
      <c r="L2411">
        <v>6</v>
      </c>
      <c r="M2411" t="b">
        <v>0</v>
      </c>
      <c r="N2411" s="6" t="s">
        <v>8284</v>
      </c>
      <c r="O2411" s="5">
        <f t="shared" si="148"/>
        <v>1.8399999999999999</v>
      </c>
      <c r="P2411">
        <f t="shared" si="149"/>
        <v>76.666666666666671</v>
      </c>
      <c r="Q2411" s="6" t="s">
        <v>8336</v>
      </c>
      <c r="R2411" s="6" t="s">
        <v>8337</v>
      </c>
      <c r="S2411">
        <f t="shared" si="150"/>
        <v>2015</v>
      </c>
      <c r="T2411">
        <f t="shared" si="151"/>
        <v>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9">
        <v>42254.199942129628</v>
      </c>
      <c r="J2412" s="9">
        <v>42224.199942129628</v>
      </c>
      <c r="K2412" t="b">
        <v>0</v>
      </c>
      <c r="L2412">
        <v>0</v>
      </c>
      <c r="M2412" t="b">
        <v>0</v>
      </c>
      <c r="N2412" s="6" t="s">
        <v>8284</v>
      </c>
      <c r="O2412" s="5">
        <f t="shared" si="148"/>
        <v>0</v>
      </c>
      <c r="P2412" t="e">
        <f t="shared" si="149"/>
        <v>#DIV/0!</v>
      </c>
      <c r="Q2412" s="6" t="s">
        <v>8336</v>
      </c>
      <c r="R2412" s="6" t="s">
        <v>8337</v>
      </c>
      <c r="S2412">
        <f t="shared" si="150"/>
        <v>2015</v>
      </c>
      <c r="T2412">
        <f t="shared" si="151"/>
        <v>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9">
        <v>42241.524097222216</v>
      </c>
      <c r="J2413" s="9">
        <v>42211.524097222216</v>
      </c>
      <c r="K2413" t="b">
        <v>0</v>
      </c>
      <c r="L2413">
        <v>3</v>
      </c>
      <c r="M2413" t="b">
        <v>0</v>
      </c>
      <c r="N2413" s="6" t="s">
        <v>8284</v>
      </c>
      <c r="O2413" s="5">
        <f t="shared" si="148"/>
        <v>0.60399999999999998</v>
      </c>
      <c r="P2413">
        <f t="shared" si="149"/>
        <v>50.333333333333336</v>
      </c>
      <c r="Q2413" s="6" t="s">
        <v>8336</v>
      </c>
      <c r="R2413" s="6" t="s">
        <v>8337</v>
      </c>
      <c r="S2413">
        <f t="shared" si="150"/>
        <v>2015</v>
      </c>
      <c r="T2413">
        <f t="shared" si="151"/>
        <v>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9">
        <v>42700.570289351854</v>
      </c>
      <c r="J2414" s="9">
        <v>42655.528622685182</v>
      </c>
      <c r="K2414" t="b">
        <v>0</v>
      </c>
      <c r="L2414">
        <v>0</v>
      </c>
      <c r="M2414" t="b">
        <v>0</v>
      </c>
      <c r="N2414" s="6" t="s">
        <v>8284</v>
      </c>
      <c r="O2414" s="5">
        <f t="shared" si="148"/>
        <v>0</v>
      </c>
      <c r="P2414" t="e">
        <f t="shared" si="149"/>
        <v>#DIV/0!</v>
      </c>
      <c r="Q2414" s="6" t="s">
        <v>8336</v>
      </c>
      <c r="R2414" s="6" t="s">
        <v>8337</v>
      </c>
      <c r="S2414">
        <f t="shared" si="150"/>
        <v>2016</v>
      </c>
      <c r="T2414">
        <f t="shared" si="151"/>
        <v>10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9">
        <v>41790.770833333328</v>
      </c>
      <c r="J2415" s="9">
        <v>41759.901412037034</v>
      </c>
      <c r="K2415" t="b">
        <v>0</v>
      </c>
      <c r="L2415">
        <v>3</v>
      </c>
      <c r="M2415" t="b">
        <v>0</v>
      </c>
      <c r="N2415" s="6" t="s">
        <v>8284</v>
      </c>
      <c r="O2415" s="5">
        <f t="shared" si="148"/>
        <v>0.83333333333333337</v>
      </c>
      <c r="P2415">
        <f t="shared" si="149"/>
        <v>8.3333333333333339</v>
      </c>
      <c r="Q2415" s="6" t="s">
        <v>8336</v>
      </c>
      <c r="R2415" s="6" t="s">
        <v>8337</v>
      </c>
      <c r="S2415">
        <f t="shared" si="150"/>
        <v>2014</v>
      </c>
      <c r="T2415">
        <f t="shared" si="151"/>
        <v>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9">
        <v>42237.957638888889</v>
      </c>
      <c r="J2416" s="9">
        <v>42198.486805555549</v>
      </c>
      <c r="K2416" t="b">
        <v>0</v>
      </c>
      <c r="L2416">
        <v>13</v>
      </c>
      <c r="M2416" t="b">
        <v>0</v>
      </c>
      <c r="N2416" s="6" t="s">
        <v>8284</v>
      </c>
      <c r="O2416" s="5">
        <f t="shared" si="148"/>
        <v>3.0666666666666664</v>
      </c>
      <c r="P2416">
        <f t="shared" si="149"/>
        <v>35.384615384615387</v>
      </c>
      <c r="Q2416" s="6" t="s">
        <v>8336</v>
      </c>
      <c r="R2416" s="6" t="s">
        <v>8337</v>
      </c>
      <c r="S2416">
        <f t="shared" si="150"/>
        <v>2015</v>
      </c>
      <c r="T2416">
        <f t="shared" si="151"/>
        <v>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9">
        <v>42566.654467592591</v>
      </c>
      <c r="J2417" s="9">
        <v>42536.654467592591</v>
      </c>
      <c r="K2417" t="b">
        <v>0</v>
      </c>
      <c r="L2417">
        <v>6</v>
      </c>
      <c r="M2417" t="b">
        <v>0</v>
      </c>
      <c r="N2417" s="6" t="s">
        <v>8284</v>
      </c>
      <c r="O2417" s="5">
        <f t="shared" si="148"/>
        <v>0.55833333333333335</v>
      </c>
      <c r="P2417">
        <f t="shared" si="149"/>
        <v>55.833333333333336</v>
      </c>
      <c r="Q2417" s="6" t="s">
        <v>8336</v>
      </c>
      <c r="R2417" s="6" t="s">
        <v>8337</v>
      </c>
      <c r="S2417">
        <f t="shared" si="150"/>
        <v>2016</v>
      </c>
      <c r="T2417">
        <f t="shared" si="151"/>
        <v>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9">
        <v>42077.416666666664</v>
      </c>
      <c r="J2418" s="9">
        <v>42019.529432870368</v>
      </c>
      <c r="K2418" t="b">
        <v>0</v>
      </c>
      <c r="L2418">
        <v>1</v>
      </c>
      <c r="M2418" t="b">
        <v>0</v>
      </c>
      <c r="N2418" s="6" t="s">
        <v>8284</v>
      </c>
      <c r="O2418" s="5">
        <f t="shared" si="148"/>
        <v>2.5000000000000001E-2</v>
      </c>
      <c r="P2418">
        <f t="shared" si="149"/>
        <v>5</v>
      </c>
      <c r="Q2418" s="6" t="s">
        <v>8336</v>
      </c>
      <c r="R2418" s="6" t="s">
        <v>8337</v>
      </c>
      <c r="S2418">
        <f t="shared" si="150"/>
        <v>2015</v>
      </c>
      <c r="T2418">
        <f t="shared" si="151"/>
        <v>1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9">
        <v>41861.675775462958</v>
      </c>
      <c r="J2419" s="9">
        <v>41831.675775462958</v>
      </c>
      <c r="K2419" t="b">
        <v>0</v>
      </c>
      <c r="L2419">
        <v>0</v>
      </c>
      <c r="M2419" t="b">
        <v>0</v>
      </c>
      <c r="N2419" s="6" t="s">
        <v>8284</v>
      </c>
      <c r="O2419" s="5">
        <f t="shared" si="148"/>
        <v>0</v>
      </c>
      <c r="P2419" t="e">
        <f t="shared" si="149"/>
        <v>#DIV/0!</v>
      </c>
      <c r="Q2419" s="6" t="s">
        <v>8336</v>
      </c>
      <c r="R2419" s="6" t="s">
        <v>8337</v>
      </c>
      <c r="S2419">
        <f t="shared" si="150"/>
        <v>2014</v>
      </c>
      <c r="T2419">
        <f t="shared" si="151"/>
        <v>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9">
        <v>42087.606990740744</v>
      </c>
      <c r="J2420" s="9">
        <v>42027.648657407401</v>
      </c>
      <c r="K2420" t="b">
        <v>0</v>
      </c>
      <c r="L2420">
        <v>5</v>
      </c>
      <c r="M2420" t="b">
        <v>0</v>
      </c>
      <c r="N2420" s="6" t="s">
        <v>8284</v>
      </c>
      <c r="O2420" s="5">
        <f t="shared" si="148"/>
        <v>0.02</v>
      </c>
      <c r="P2420">
        <f t="shared" si="149"/>
        <v>1</v>
      </c>
      <c r="Q2420" s="6" t="s">
        <v>8336</v>
      </c>
      <c r="R2420" s="6" t="s">
        <v>8337</v>
      </c>
      <c r="S2420">
        <f t="shared" si="150"/>
        <v>2015</v>
      </c>
      <c r="T2420">
        <f t="shared" si="151"/>
        <v>1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9">
        <v>42053.529965277768</v>
      </c>
      <c r="J2421" s="9">
        <v>41993.529965277768</v>
      </c>
      <c r="K2421" t="b">
        <v>0</v>
      </c>
      <c r="L2421">
        <v>0</v>
      </c>
      <c r="M2421" t="b">
        <v>0</v>
      </c>
      <c r="N2421" s="6" t="s">
        <v>8284</v>
      </c>
      <c r="O2421" s="5">
        <f t="shared" si="148"/>
        <v>0</v>
      </c>
      <c r="P2421" t="e">
        <f t="shared" si="149"/>
        <v>#DIV/0!</v>
      </c>
      <c r="Q2421" s="6" t="s">
        <v>8336</v>
      </c>
      <c r="R2421" s="6" t="s">
        <v>8337</v>
      </c>
      <c r="S2421">
        <f t="shared" si="150"/>
        <v>2014</v>
      </c>
      <c r="T2421">
        <f t="shared" si="151"/>
        <v>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9">
        <v>41952.862210648142</v>
      </c>
      <c r="J2422" s="9">
        <v>41892.820543981477</v>
      </c>
      <c r="K2422" t="b">
        <v>0</v>
      </c>
      <c r="L2422">
        <v>36</v>
      </c>
      <c r="M2422" t="b">
        <v>0</v>
      </c>
      <c r="N2422" s="6" t="s">
        <v>8284</v>
      </c>
      <c r="O2422" s="5">
        <f t="shared" si="148"/>
        <v>14.825133372851216</v>
      </c>
      <c r="P2422">
        <f t="shared" si="149"/>
        <v>69.472222222222229</v>
      </c>
      <c r="Q2422" s="6" t="s">
        <v>8336</v>
      </c>
      <c r="R2422" s="6" t="s">
        <v>8337</v>
      </c>
      <c r="S2422">
        <f t="shared" si="150"/>
        <v>2014</v>
      </c>
      <c r="T2422">
        <f t="shared" si="151"/>
        <v>9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9">
        <v>42056.479120370372</v>
      </c>
      <c r="J2423" s="9">
        <v>42026.479120370372</v>
      </c>
      <c r="K2423" t="b">
        <v>0</v>
      </c>
      <c r="L2423">
        <v>1</v>
      </c>
      <c r="M2423" t="b">
        <v>0</v>
      </c>
      <c r="N2423" s="6" t="s">
        <v>8284</v>
      </c>
      <c r="O2423" s="5">
        <f t="shared" si="148"/>
        <v>1.6666666666666666E-2</v>
      </c>
      <c r="P2423">
        <f t="shared" si="149"/>
        <v>1</v>
      </c>
      <c r="Q2423" s="6" t="s">
        <v>8336</v>
      </c>
      <c r="R2423" s="6" t="s">
        <v>8337</v>
      </c>
      <c r="S2423">
        <f t="shared" si="150"/>
        <v>2015</v>
      </c>
      <c r="T2423">
        <f t="shared" si="151"/>
        <v>1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9">
        <v>42074.474953703706</v>
      </c>
      <c r="J2424" s="9">
        <v>42044.516620370363</v>
      </c>
      <c r="K2424" t="b">
        <v>0</v>
      </c>
      <c r="L2424">
        <v>1</v>
      </c>
      <c r="M2424" t="b">
        <v>0</v>
      </c>
      <c r="N2424" s="6" t="s">
        <v>8284</v>
      </c>
      <c r="O2424" s="5">
        <f t="shared" si="148"/>
        <v>0.2</v>
      </c>
      <c r="P2424">
        <f t="shared" si="149"/>
        <v>1</v>
      </c>
      <c r="Q2424" s="6" t="s">
        <v>8336</v>
      </c>
      <c r="R2424" s="6" t="s">
        <v>8337</v>
      </c>
      <c r="S2424">
        <f t="shared" si="150"/>
        <v>2015</v>
      </c>
      <c r="T2424">
        <f t="shared" si="151"/>
        <v>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9">
        <v>42004.496412037035</v>
      </c>
      <c r="J2425" s="9">
        <v>41974.496412037035</v>
      </c>
      <c r="K2425" t="b">
        <v>0</v>
      </c>
      <c r="L2425">
        <v>1</v>
      </c>
      <c r="M2425" t="b">
        <v>0</v>
      </c>
      <c r="N2425" s="6" t="s">
        <v>8284</v>
      </c>
      <c r="O2425" s="5">
        <f t="shared" si="148"/>
        <v>1.3333333333333334E-2</v>
      </c>
      <c r="P2425">
        <f t="shared" si="149"/>
        <v>8</v>
      </c>
      <c r="Q2425" s="6" t="s">
        <v>8336</v>
      </c>
      <c r="R2425" s="6" t="s">
        <v>8337</v>
      </c>
      <c r="S2425">
        <f t="shared" si="150"/>
        <v>2014</v>
      </c>
      <c r="T2425">
        <f t="shared" si="151"/>
        <v>12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9">
        <v>41939.684120370366</v>
      </c>
      <c r="J2426" s="9">
        <v>41909.684120370366</v>
      </c>
      <c r="K2426" t="b">
        <v>0</v>
      </c>
      <c r="L2426">
        <v>9</v>
      </c>
      <c r="M2426" t="b">
        <v>0</v>
      </c>
      <c r="N2426" s="6" t="s">
        <v>8284</v>
      </c>
      <c r="O2426" s="5">
        <f t="shared" si="148"/>
        <v>1.24</v>
      </c>
      <c r="P2426">
        <f t="shared" si="149"/>
        <v>34.444444444444443</v>
      </c>
      <c r="Q2426" s="6" t="s">
        <v>8336</v>
      </c>
      <c r="R2426" s="6" t="s">
        <v>8337</v>
      </c>
      <c r="S2426">
        <f t="shared" si="150"/>
        <v>2014</v>
      </c>
      <c r="T2426">
        <f t="shared" si="151"/>
        <v>9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9">
        <v>42517.711111111108</v>
      </c>
      <c r="J2427" s="9">
        <v>42502.705428240741</v>
      </c>
      <c r="K2427" t="b">
        <v>0</v>
      </c>
      <c r="L2427">
        <v>1</v>
      </c>
      <c r="M2427" t="b">
        <v>0</v>
      </c>
      <c r="N2427" s="6" t="s">
        <v>8284</v>
      </c>
      <c r="O2427" s="5">
        <f t="shared" si="148"/>
        <v>2.8571428571428574E-2</v>
      </c>
      <c r="P2427">
        <f t="shared" si="149"/>
        <v>1</v>
      </c>
      <c r="Q2427" s="6" t="s">
        <v>8336</v>
      </c>
      <c r="R2427" s="6" t="s">
        <v>8337</v>
      </c>
      <c r="S2427">
        <f t="shared" si="150"/>
        <v>2016</v>
      </c>
      <c r="T2427">
        <f t="shared" si="151"/>
        <v>5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9">
        <v>42223.961712962955</v>
      </c>
      <c r="J2428" s="9">
        <v>42163.961712962955</v>
      </c>
      <c r="K2428" t="b">
        <v>0</v>
      </c>
      <c r="L2428">
        <v>0</v>
      </c>
      <c r="M2428" t="b">
        <v>0</v>
      </c>
      <c r="N2428" s="6" t="s">
        <v>8284</v>
      </c>
      <c r="O2428" s="5">
        <f t="shared" si="148"/>
        <v>0</v>
      </c>
      <c r="P2428" t="e">
        <f t="shared" si="149"/>
        <v>#DIV/0!</v>
      </c>
      <c r="Q2428" s="6" t="s">
        <v>8336</v>
      </c>
      <c r="R2428" s="6" t="s">
        <v>8337</v>
      </c>
      <c r="S2428">
        <f t="shared" si="150"/>
        <v>2015</v>
      </c>
      <c r="T2428">
        <f t="shared" si="151"/>
        <v>6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9">
        <v>42452.068668981483</v>
      </c>
      <c r="J2429" s="9">
        <v>42412.11033564814</v>
      </c>
      <c r="K2429" t="b">
        <v>0</v>
      </c>
      <c r="L2429">
        <v>1</v>
      </c>
      <c r="M2429" t="b">
        <v>0</v>
      </c>
      <c r="N2429" s="6" t="s">
        <v>8284</v>
      </c>
      <c r="O2429" s="5">
        <f t="shared" si="148"/>
        <v>2E-3</v>
      </c>
      <c r="P2429">
        <f t="shared" si="149"/>
        <v>1</v>
      </c>
      <c r="Q2429" s="6" t="s">
        <v>8336</v>
      </c>
      <c r="R2429" s="6" t="s">
        <v>8337</v>
      </c>
      <c r="S2429">
        <f t="shared" si="150"/>
        <v>2016</v>
      </c>
      <c r="T2429">
        <f t="shared" si="151"/>
        <v>2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9">
        <v>42075.534155092588</v>
      </c>
      <c r="J2430" s="9">
        <v>42045.575821759259</v>
      </c>
      <c r="K2430" t="b">
        <v>0</v>
      </c>
      <c r="L2430">
        <v>1</v>
      </c>
      <c r="M2430" t="b">
        <v>0</v>
      </c>
      <c r="N2430" s="6" t="s">
        <v>8284</v>
      </c>
      <c r="O2430" s="5">
        <f t="shared" si="148"/>
        <v>2.8571428571428571E-3</v>
      </c>
      <c r="P2430">
        <f t="shared" si="149"/>
        <v>1</v>
      </c>
      <c r="Q2430" s="6" t="s">
        <v>8336</v>
      </c>
      <c r="R2430" s="6" t="s">
        <v>8337</v>
      </c>
      <c r="S2430">
        <f t="shared" si="150"/>
        <v>2015</v>
      </c>
      <c r="T2430">
        <f t="shared" si="151"/>
        <v>2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9">
        <v>42771.488888888889</v>
      </c>
      <c r="J2431" s="9">
        <v>42734.670902777776</v>
      </c>
      <c r="K2431" t="b">
        <v>0</v>
      </c>
      <c r="L2431">
        <v>4</v>
      </c>
      <c r="M2431" t="b">
        <v>0</v>
      </c>
      <c r="N2431" s="6" t="s">
        <v>8284</v>
      </c>
      <c r="O2431" s="5">
        <f t="shared" si="148"/>
        <v>1.4321428571428572</v>
      </c>
      <c r="P2431">
        <f t="shared" si="149"/>
        <v>501.25</v>
      </c>
      <c r="Q2431" s="6" t="s">
        <v>8336</v>
      </c>
      <c r="R2431" s="6" t="s">
        <v>8337</v>
      </c>
      <c r="S2431">
        <f t="shared" si="150"/>
        <v>2016</v>
      </c>
      <c r="T2431">
        <f t="shared" si="151"/>
        <v>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9">
        <v>42411.922499999993</v>
      </c>
      <c r="J2432" s="9">
        <v>42381.922499999993</v>
      </c>
      <c r="K2432" t="b">
        <v>0</v>
      </c>
      <c r="L2432">
        <v>2</v>
      </c>
      <c r="M2432" t="b">
        <v>0</v>
      </c>
      <c r="N2432" s="6" t="s">
        <v>8284</v>
      </c>
      <c r="O2432" s="5">
        <f t="shared" si="148"/>
        <v>0.70000000000000007</v>
      </c>
      <c r="P2432">
        <f t="shared" si="149"/>
        <v>10.5</v>
      </c>
      <c r="Q2432" s="6" t="s">
        <v>8336</v>
      </c>
      <c r="R2432" s="6" t="s">
        <v>8337</v>
      </c>
      <c r="S2432">
        <f t="shared" si="150"/>
        <v>2016</v>
      </c>
      <c r="T2432">
        <f t="shared" si="151"/>
        <v>1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9">
        <v>42548.891354166662</v>
      </c>
      <c r="J2433" s="9">
        <v>42488.891354166662</v>
      </c>
      <c r="K2433" t="b">
        <v>0</v>
      </c>
      <c r="L2433">
        <v>2</v>
      </c>
      <c r="M2433" t="b">
        <v>0</v>
      </c>
      <c r="N2433" s="6" t="s">
        <v>8284</v>
      </c>
      <c r="O2433" s="5">
        <f t="shared" si="148"/>
        <v>2E-3</v>
      </c>
      <c r="P2433">
        <f t="shared" si="149"/>
        <v>1</v>
      </c>
      <c r="Q2433" s="6" t="s">
        <v>8336</v>
      </c>
      <c r="R2433" s="6" t="s">
        <v>8337</v>
      </c>
      <c r="S2433">
        <f t="shared" si="150"/>
        <v>2016</v>
      </c>
      <c r="T2433">
        <f t="shared" si="151"/>
        <v>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9">
        <v>42071.010381944441</v>
      </c>
      <c r="J2434" s="9">
        <v>42041.010381944441</v>
      </c>
      <c r="K2434" t="b">
        <v>0</v>
      </c>
      <c r="L2434">
        <v>2</v>
      </c>
      <c r="M2434" t="b">
        <v>0</v>
      </c>
      <c r="N2434" s="6" t="s">
        <v>8284</v>
      </c>
      <c r="O2434" s="5">
        <f t="shared" ref="O2434:O2497" si="152">E2434/D2434*100</f>
        <v>1.4285714285714287E-2</v>
      </c>
      <c r="P2434">
        <f t="shared" ref="P2434:P2497" si="153">E2434/L2434</f>
        <v>1</v>
      </c>
      <c r="Q2434" s="6" t="s">
        <v>8336</v>
      </c>
      <c r="R2434" s="6" t="s">
        <v>8337</v>
      </c>
      <c r="S2434">
        <f t="shared" si="150"/>
        <v>2015</v>
      </c>
      <c r="T2434">
        <f t="shared" si="151"/>
        <v>2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9">
        <v>42427.691469907404</v>
      </c>
      <c r="J2435" s="9">
        <v>42397.691469907404</v>
      </c>
      <c r="K2435" t="b">
        <v>0</v>
      </c>
      <c r="L2435">
        <v>0</v>
      </c>
      <c r="M2435" t="b">
        <v>0</v>
      </c>
      <c r="N2435" s="6" t="s">
        <v>8284</v>
      </c>
      <c r="O2435" s="5">
        <f t="shared" si="152"/>
        <v>0</v>
      </c>
      <c r="P2435" t="e">
        <f t="shared" si="153"/>
        <v>#DIV/0!</v>
      </c>
      <c r="Q2435" s="6" t="s">
        <v>8336</v>
      </c>
      <c r="R2435" s="6" t="s">
        <v>8337</v>
      </c>
      <c r="S2435">
        <f t="shared" ref="S2435:S2498" si="154">YEAR(J2435)</f>
        <v>2016</v>
      </c>
      <c r="T2435">
        <f t="shared" ref="T2435:T2498" si="155">MONTH(J2435)</f>
        <v>1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9">
        <v>42219.977708333325</v>
      </c>
      <c r="J2436" s="9">
        <v>42179.977708333325</v>
      </c>
      <c r="K2436" t="b">
        <v>0</v>
      </c>
      <c r="L2436">
        <v>2</v>
      </c>
      <c r="M2436" t="b">
        <v>0</v>
      </c>
      <c r="N2436" s="6" t="s">
        <v>8284</v>
      </c>
      <c r="O2436" s="5">
        <f t="shared" si="152"/>
        <v>0.13</v>
      </c>
      <c r="P2436">
        <f t="shared" si="153"/>
        <v>13</v>
      </c>
      <c r="Q2436" s="6" t="s">
        <v>8336</v>
      </c>
      <c r="R2436" s="6" t="s">
        <v>8337</v>
      </c>
      <c r="S2436">
        <f t="shared" si="154"/>
        <v>2015</v>
      </c>
      <c r="T2436">
        <f t="shared" si="155"/>
        <v>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9">
        <v>42282.069282407399</v>
      </c>
      <c r="J2437" s="9">
        <v>42252.069282407399</v>
      </c>
      <c r="K2437" t="b">
        <v>0</v>
      </c>
      <c r="L2437">
        <v>4</v>
      </c>
      <c r="M2437" t="b">
        <v>0</v>
      </c>
      <c r="N2437" s="6" t="s">
        <v>8284</v>
      </c>
      <c r="O2437" s="5">
        <f t="shared" si="152"/>
        <v>0.48960000000000004</v>
      </c>
      <c r="P2437">
        <f t="shared" si="153"/>
        <v>306</v>
      </c>
      <c r="Q2437" s="6" t="s">
        <v>8336</v>
      </c>
      <c r="R2437" s="6" t="s">
        <v>8337</v>
      </c>
      <c r="S2437">
        <f t="shared" si="154"/>
        <v>2015</v>
      </c>
      <c r="T2437">
        <f t="shared" si="155"/>
        <v>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9">
        <v>42398.407060185178</v>
      </c>
      <c r="J2438" s="9">
        <v>42338.407060185178</v>
      </c>
      <c r="K2438" t="b">
        <v>0</v>
      </c>
      <c r="L2438">
        <v>2</v>
      </c>
      <c r="M2438" t="b">
        <v>0</v>
      </c>
      <c r="N2438" s="6" t="s">
        <v>8284</v>
      </c>
      <c r="O2438" s="5">
        <f t="shared" si="152"/>
        <v>3.8461538461538464E-2</v>
      </c>
      <c r="P2438">
        <f t="shared" si="153"/>
        <v>22.5</v>
      </c>
      <c r="Q2438" s="6" t="s">
        <v>8336</v>
      </c>
      <c r="R2438" s="6" t="s">
        <v>8337</v>
      </c>
      <c r="S2438">
        <f t="shared" si="154"/>
        <v>2015</v>
      </c>
      <c r="T2438">
        <f t="shared" si="155"/>
        <v>11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9">
        <v>42080.541666666664</v>
      </c>
      <c r="J2439" s="9">
        <v>42031.756805555553</v>
      </c>
      <c r="K2439" t="b">
        <v>0</v>
      </c>
      <c r="L2439">
        <v>0</v>
      </c>
      <c r="M2439" t="b">
        <v>0</v>
      </c>
      <c r="N2439" s="6" t="s">
        <v>8284</v>
      </c>
      <c r="O2439" s="5">
        <f t="shared" si="152"/>
        <v>0</v>
      </c>
      <c r="P2439" t="e">
        <f t="shared" si="153"/>
        <v>#DIV/0!</v>
      </c>
      <c r="Q2439" s="6" t="s">
        <v>8336</v>
      </c>
      <c r="R2439" s="6" t="s">
        <v>8337</v>
      </c>
      <c r="S2439">
        <f t="shared" si="154"/>
        <v>2015</v>
      </c>
      <c r="T2439">
        <f t="shared" si="155"/>
        <v>1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9">
        <v>42345.748402777775</v>
      </c>
      <c r="J2440" s="9">
        <v>42285.706736111104</v>
      </c>
      <c r="K2440" t="b">
        <v>0</v>
      </c>
      <c r="L2440">
        <v>1</v>
      </c>
      <c r="M2440" t="b">
        <v>0</v>
      </c>
      <c r="N2440" s="6" t="s">
        <v>8284</v>
      </c>
      <c r="O2440" s="5">
        <f t="shared" si="152"/>
        <v>0.33333333333333337</v>
      </c>
      <c r="P2440">
        <f t="shared" si="153"/>
        <v>50</v>
      </c>
      <c r="Q2440" s="6" t="s">
        <v>8336</v>
      </c>
      <c r="R2440" s="6" t="s">
        <v>8337</v>
      </c>
      <c r="S2440">
        <f t="shared" si="154"/>
        <v>2015</v>
      </c>
      <c r="T2440">
        <f t="shared" si="155"/>
        <v>10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9">
        <v>42295.610289351847</v>
      </c>
      <c r="J2441" s="9">
        <v>42265.610289351847</v>
      </c>
      <c r="K2441" t="b">
        <v>0</v>
      </c>
      <c r="L2441">
        <v>0</v>
      </c>
      <c r="M2441" t="b">
        <v>0</v>
      </c>
      <c r="N2441" s="6" t="s">
        <v>8284</v>
      </c>
      <c r="O2441" s="5">
        <f t="shared" si="152"/>
        <v>0</v>
      </c>
      <c r="P2441" t="e">
        <f t="shared" si="153"/>
        <v>#DIV/0!</v>
      </c>
      <c r="Q2441" s="6" t="s">
        <v>8336</v>
      </c>
      <c r="R2441" s="6" t="s">
        <v>8337</v>
      </c>
      <c r="S2441">
        <f t="shared" si="154"/>
        <v>2015</v>
      </c>
      <c r="T2441">
        <f t="shared" si="155"/>
        <v>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9">
        <v>42413.691122685181</v>
      </c>
      <c r="J2442" s="9">
        <v>42383.691122685181</v>
      </c>
      <c r="K2442" t="b">
        <v>0</v>
      </c>
      <c r="L2442">
        <v>2</v>
      </c>
      <c r="M2442" t="b">
        <v>0</v>
      </c>
      <c r="N2442" s="6" t="s">
        <v>8284</v>
      </c>
      <c r="O2442" s="5">
        <f t="shared" si="152"/>
        <v>0.2</v>
      </c>
      <c r="P2442">
        <f t="shared" si="153"/>
        <v>5</v>
      </c>
      <c r="Q2442" s="6" t="s">
        <v>8336</v>
      </c>
      <c r="R2442" s="6" t="s">
        <v>8337</v>
      </c>
      <c r="S2442">
        <f t="shared" si="154"/>
        <v>2016</v>
      </c>
      <c r="T2442">
        <f t="shared" si="155"/>
        <v>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9">
        <v>42207.999305555553</v>
      </c>
      <c r="J2443" s="9">
        <v>42186.917291666665</v>
      </c>
      <c r="K2443" t="b">
        <v>0</v>
      </c>
      <c r="L2443">
        <v>109</v>
      </c>
      <c r="M2443" t="b">
        <v>1</v>
      </c>
      <c r="N2443" s="6" t="s">
        <v>8298</v>
      </c>
      <c r="O2443" s="5">
        <f t="shared" si="152"/>
        <v>107.88</v>
      </c>
      <c r="P2443">
        <f t="shared" si="153"/>
        <v>74.22935779816514</v>
      </c>
      <c r="Q2443" s="6" t="s">
        <v>8336</v>
      </c>
      <c r="R2443" s="6" t="s">
        <v>8352</v>
      </c>
      <c r="S2443">
        <f t="shared" si="154"/>
        <v>2015</v>
      </c>
      <c r="T2443">
        <f t="shared" si="155"/>
        <v>7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9">
        <v>42082.416990740741</v>
      </c>
      <c r="J2444" s="9">
        <v>42052.458657407398</v>
      </c>
      <c r="K2444" t="b">
        <v>0</v>
      </c>
      <c r="L2444">
        <v>372</v>
      </c>
      <c r="M2444" t="b">
        <v>1</v>
      </c>
      <c r="N2444" s="6" t="s">
        <v>8298</v>
      </c>
      <c r="O2444" s="5">
        <f t="shared" si="152"/>
        <v>125.94166666666666</v>
      </c>
      <c r="P2444">
        <f t="shared" si="153"/>
        <v>81.252688172043008</v>
      </c>
      <c r="Q2444" s="6" t="s">
        <v>8336</v>
      </c>
      <c r="R2444" s="6" t="s">
        <v>8352</v>
      </c>
      <c r="S2444">
        <f t="shared" si="154"/>
        <v>2015</v>
      </c>
      <c r="T2444">
        <f t="shared" si="155"/>
        <v>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9">
        <v>41866.416921296295</v>
      </c>
      <c r="J2445" s="9">
        <v>41836.416921296295</v>
      </c>
      <c r="K2445" t="b">
        <v>0</v>
      </c>
      <c r="L2445">
        <v>311</v>
      </c>
      <c r="M2445" t="b">
        <v>1</v>
      </c>
      <c r="N2445" s="6" t="s">
        <v>8298</v>
      </c>
      <c r="O2445" s="5">
        <f t="shared" si="152"/>
        <v>202.51495</v>
      </c>
      <c r="P2445">
        <f t="shared" si="153"/>
        <v>130.23469453376205</v>
      </c>
      <c r="Q2445" s="6" t="s">
        <v>8336</v>
      </c>
      <c r="R2445" s="6" t="s">
        <v>8352</v>
      </c>
      <c r="S2445">
        <f t="shared" si="154"/>
        <v>2014</v>
      </c>
      <c r="T2445">
        <f t="shared" si="155"/>
        <v>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9">
        <v>42515.54619212963</v>
      </c>
      <c r="J2446" s="9">
        <v>42485.54619212963</v>
      </c>
      <c r="K2446" t="b">
        <v>0</v>
      </c>
      <c r="L2446">
        <v>61</v>
      </c>
      <c r="M2446" t="b">
        <v>1</v>
      </c>
      <c r="N2446" s="6" t="s">
        <v>8298</v>
      </c>
      <c r="O2446" s="5">
        <f t="shared" si="152"/>
        <v>108.60000000000001</v>
      </c>
      <c r="P2446">
        <f t="shared" si="153"/>
        <v>53.409836065573771</v>
      </c>
      <c r="Q2446" s="6" t="s">
        <v>8336</v>
      </c>
      <c r="R2446" s="6" t="s">
        <v>8352</v>
      </c>
      <c r="S2446">
        <f t="shared" si="154"/>
        <v>2016</v>
      </c>
      <c r="T2446">
        <f t="shared" si="155"/>
        <v>4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9">
        <v>42272.981724537036</v>
      </c>
      <c r="J2447" s="9">
        <v>42242.981724537036</v>
      </c>
      <c r="K2447" t="b">
        <v>0</v>
      </c>
      <c r="L2447">
        <v>115</v>
      </c>
      <c r="M2447" t="b">
        <v>1</v>
      </c>
      <c r="N2447" s="6" t="s">
        <v>8298</v>
      </c>
      <c r="O2447" s="5">
        <f t="shared" si="152"/>
        <v>172.8</v>
      </c>
      <c r="P2447">
        <f t="shared" si="153"/>
        <v>75.130434782608702</v>
      </c>
      <c r="Q2447" s="6" t="s">
        <v>8336</v>
      </c>
      <c r="R2447" s="6" t="s">
        <v>8352</v>
      </c>
      <c r="S2447">
        <f t="shared" si="154"/>
        <v>2015</v>
      </c>
      <c r="T2447">
        <f t="shared" si="155"/>
        <v>8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9">
        <v>42700.436006944445</v>
      </c>
      <c r="J2448" s="9">
        <v>42670.394340277773</v>
      </c>
      <c r="K2448" t="b">
        <v>0</v>
      </c>
      <c r="L2448">
        <v>111</v>
      </c>
      <c r="M2448" t="b">
        <v>1</v>
      </c>
      <c r="N2448" s="6" t="s">
        <v>8298</v>
      </c>
      <c r="O2448" s="5">
        <f t="shared" si="152"/>
        <v>167.98</v>
      </c>
      <c r="P2448">
        <f t="shared" si="153"/>
        <v>75.666666666666671</v>
      </c>
      <c r="Q2448" s="6" t="s">
        <v>8336</v>
      </c>
      <c r="R2448" s="6" t="s">
        <v>8352</v>
      </c>
      <c r="S2448">
        <f t="shared" si="154"/>
        <v>2016</v>
      </c>
      <c r="T2448">
        <f t="shared" si="155"/>
        <v>10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9">
        <v>42685.958333333336</v>
      </c>
      <c r="J2449" s="9">
        <v>42654.26149305555</v>
      </c>
      <c r="K2449" t="b">
        <v>0</v>
      </c>
      <c r="L2449">
        <v>337</v>
      </c>
      <c r="M2449" t="b">
        <v>1</v>
      </c>
      <c r="N2449" s="6" t="s">
        <v>8298</v>
      </c>
      <c r="O2449" s="5">
        <f t="shared" si="152"/>
        <v>427.20000000000005</v>
      </c>
      <c r="P2449">
        <f t="shared" si="153"/>
        <v>31.691394658753708</v>
      </c>
      <c r="Q2449" s="6" t="s">
        <v>8336</v>
      </c>
      <c r="R2449" s="6" t="s">
        <v>8352</v>
      </c>
      <c r="S2449">
        <f t="shared" si="154"/>
        <v>2016</v>
      </c>
      <c r="T2449">
        <f t="shared" si="155"/>
        <v>10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9">
        <v>42613.025000000001</v>
      </c>
      <c r="J2450" s="9">
        <v>42607.107789351845</v>
      </c>
      <c r="K2450" t="b">
        <v>0</v>
      </c>
      <c r="L2450">
        <v>9</v>
      </c>
      <c r="M2450" t="b">
        <v>1</v>
      </c>
      <c r="N2450" s="6" t="s">
        <v>8298</v>
      </c>
      <c r="O2450" s="5">
        <f t="shared" si="152"/>
        <v>107.5</v>
      </c>
      <c r="P2450">
        <f t="shared" si="153"/>
        <v>47.777777777777779</v>
      </c>
      <c r="Q2450" s="6" t="s">
        <v>8336</v>
      </c>
      <c r="R2450" s="6" t="s">
        <v>8352</v>
      </c>
      <c r="S2450">
        <f t="shared" si="154"/>
        <v>2016</v>
      </c>
      <c r="T2450">
        <f t="shared" si="155"/>
        <v>8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9">
        <v>41972.975868055553</v>
      </c>
      <c r="J2451" s="9">
        <v>41942.934201388889</v>
      </c>
      <c r="K2451" t="b">
        <v>0</v>
      </c>
      <c r="L2451">
        <v>120</v>
      </c>
      <c r="M2451" t="b">
        <v>1</v>
      </c>
      <c r="N2451" s="6" t="s">
        <v>8298</v>
      </c>
      <c r="O2451" s="5">
        <f t="shared" si="152"/>
        <v>108</v>
      </c>
      <c r="P2451">
        <f t="shared" si="153"/>
        <v>90</v>
      </c>
      <c r="Q2451" s="6" t="s">
        <v>8336</v>
      </c>
      <c r="R2451" s="6" t="s">
        <v>8352</v>
      </c>
      <c r="S2451">
        <f t="shared" si="154"/>
        <v>2014</v>
      </c>
      <c r="T2451">
        <f t="shared" si="155"/>
        <v>10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9">
        <v>41939.924305555556</v>
      </c>
      <c r="J2452" s="9">
        <v>41901.864074074074</v>
      </c>
      <c r="K2452" t="b">
        <v>0</v>
      </c>
      <c r="L2452">
        <v>102</v>
      </c>
      <c r="M2452" t="b">
        <v>1</v>
      </c>
      <c r="N2452" s="6" t="s">
        <v>8298</v>
      </c>
      <c r="O2452" s="5">
        <f t="shared" si="152"/>
        <v>101.53353333333335</v>
      </c>
      <c r="P2452">
        <f t="shared" si="153"/>
        <v>149.31401960784314</v>
      </c>
      <c r="Q2452" s="6" t="s">
        <v>8336</v>
      </c>
      <c r="R2452" s="6" t="s">
        <v>8352</v>
      </c>
      <c r="S2452">
        <f t="shared" si="154"/>
        <v>2014</v>
      </c>
      <c r="T2452">
        <f t="shared" si="155"/>
        <v>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9">
        <v>42799.700115740743</v>
      </c>
      <c r="J2453" s="9">
        <v>42779.700115740743</v>
      </c>
      <c r="K2453" t="b">
        <v>0</v>
      </c>
      <c r="L2453">
        <v>186</v>
      </c>
      <c r="M2453" t="b">
        <v>1</v>
      </c>
      <c r="N2453" s="6" t="s">
        <v>8298</v>
      </c>
      <c r="O2453" s="5">
        <f t="shared" si="152"/>
        <v>115.45</v>
      </c>
      <c r="P2453">
        <f t="shared" si="153"/>
        <v>62.06989247311828</v>
      </c>
      <c r="Q2453" s="6" t="s">
        <v>8336</v>
      </c>
      <c r="R2453" s="6" t="s">
        <v>8352</v>
      </c>
      <c r="S2453">
        <f t="shared" si="154"/>
        <v>2017</v>
      </c>
      <c r="T2453">
        <f t="shared" si="155"/>
        <v>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9">
        <v>42367.749999999993</v>
      </c>
      <c r="J2454" s="9">
        <v>42338.635416666664</v>
      </c>
      <c r="K2454" t="b">
        <v>0</v>
      </c>
      <c r="L2454">
        <v>15</v>
      </c>
      <c r="M2454" t="b">
        <v>1</v>
      </c>
      <c r="N2454" s="6" t="s">
        <v>8298</v>
      </c>
      <c r="O2454" s="5">
        <f t="shared" si="152"/>
        <v>133.5</v>
      </c>
      <c r="P2454">
        <f t="shared" si="153"/>
        <v>53.4</v>
      </c>
      <c r="Q2454" s="6" t="s">
        <v>8336</v>
      </c>
      <c r="R2454" s="6" t="s">
        <v>8352</v>
      </c>
      <c r="S2454">
        <f t="shared" si="154"/>
        <v>2015</v>
      </c>
      <c r="T2454">
        <f t="shared" si="155"/>
        <v>11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9">
        <v>42768.483900462961</v>
      </c>
      <c r="J2455" s="9">
        <v>42738.483900462961</v>
      </c>
      <c r="K2455" t="b">
        <v>0</v>
      </c>
      <c r="L2455">
        <v>67</v>
      </c>
      <c r="M2455" t="b">
        <v>1</v>
      </c>
      <c r="N2455" s="6" t="s">
        <v>8298</v>
      </c>
      <c r="O2455" s="5">
        <f t="shared" si="152"/>
        <v>154.69999999999999</v>
      </c>
      <c r="P2455">
        <f t="shared" si="153"/>
        <v>69.268656716417908</v>
      </c>
      <c r="Q2455" s="6" t="s">
        <v>8336</v>
      </c>
      <c r="R2455" s="6" t="s">
        <v>8352</v>
      </c>
      <c r="S2455">
        <f t="shared" si="154"/>
        <v>2017</v>
      </c>
      <c r="T2455">
        <f t="shared" si="155"/>
        <v>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9">
        <v>42804.99314814814</v>
      </c>
      <c r="J2456" s="9">
        <v>42769.99314814814</v>
      </c>
      <c r="K2456" t="b">
        <v>0</v>
      </c>
      <c r="L2456">
        <v>130</v>
      </c>
      <c r="M2456" t="b">
        <v>1</v>
      </c>
      <c r="N2456" s="6" t="s">
        <v>8298</v>
      </c>
      <c r="O2456" s="5">
        <f t="shared" si="152"/>
        <v>100.84571428571429</v>
      </c>
      <c r="P2456">
        <f t="shared" si="153"/>
        <v>271.50769230769231</v>
      </c>
      <c r="Q2456" s="6" t="s">
        <v>8336</v>
      </c>
      <c r="R2456" s="6" t="s">
        <v>8352</v>
      </c>
      <c r="S2456">
        <f t="shared" si="154"/>
        <v>2017</v>
      </c>
      <c r="T2456">
        <f t="shared" si="155"/>
        <v>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9">
        <v>42480.573495370372</v>
      </c>
      <c r="J2457" s="9">
        <v>42452.573495370372</v>
      </c>
      <c r="K2457" t="b">
        <v>0</v>
      </c>
      <c r="L2457">
        <v>16</v>
      </c>
      <c r="M2457" t="b">
        <v>1</v>
      </c>
      <c r="N2457" s="6" t="s">
        <v>8298</v>
      </c>
      <c r="O2457" s="5">
        <f t="shared" si="152"/>
        <v>182</v>
      </c>
      <c r="P2457">
        <f t="shared" si="153"/>
        <v>34.125</v>
      </c>
      <c r="Q2457" s="6" t="s">
        <v>8336</v>
      </c>
      <c r="R2457" s="6" t="s">
        <v>8352</v>
      </c>
      <c r="S2457">
        <f t="shared" si="154"/>
        <v>2016</v>
      </c>
      <c r="T2457">
        <f t="shared" si="155"/>
        <v>3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9">
        <v>42791.752766203703</v>
      </c>
      <c r="J2458" s="9">
        <v>42761.752766203703</v>
      </c>
      <c r="K2458" t="b">
        <v>0</v>
      </c>
      <c r="L2458">
        <v>67</v>
      </c>
      <c r="M2458" t="b">
        <v>1</v>
      </c>
      <c r="N2458" s="6" t="s">
        <v>8298</v>
      </c>
      <c r="O2458" s="5">
        <f t="shared" si="152"/>
        <v>180.86666666666667</v>
      </c>
      <c r="P2458">
        <f t="shared" si="153"/>
        <v>40.492537313432834</v>
      </c>
      <c r="Q2458" s="6" t="s">
        <v>8336</v>
      </c>
      <c r="R2458" s="6" t="s">
        <v>8352</v>
      </c>
      <c r="S2458">
        <f t="shared" si="154"/>
        <v>2017</v>
      </c>
      <c r="T2458">
        <f t="shared" si="155"/>
        <v>1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9">
        <v>42453.352500000001</v>
      </c>
      <c r="J2459" s="9">
        <v>42423.394166666665</v>
      </c>
      <c r="K2459" t="b">
        <v>0</v>
      </c>
      <c r="L2459">
        <v>124</v>
      </c>
      <c r="M2459" t="b">
        <v>1</v>
      </c>
      <c r="N2459" s="6" t="s">
        <v>8298</v>
      </c>
      <c r="O2459" s="5">
        <f t="shared" si="152"/>
        <v>102.30434782608695</v>
      </c>
      <c r="P2459">
        <f t="shared" si="153"/>
        <v>189.75806451612902</v>
      </c>
      <c r="Q2459" s="6" t="s">
        <v>8336</v>
      </c>
      <c r="R2459" s="6" t="s">
        <v>8352</v>
      </c>
      <c r="S2459">
        <f t="shared" si="154"/>
        <v>2016</v>
      </c>
      <c r="T2459">
        <f t="shared" si="155"/>
        <v>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9">
        <v>42530.583333333336</v>
      </c>
      <c r="J2460" s="9">
        <v>42495.663402777776</v>
      </c>
      <c r="K2460" t="b">
        <v>0</v>
      </c>
      <c r="L2460">
        <v>80</v>
      </c>
      <c r="M2460" t="b">
        <v>1</v>
      </c>
      <c r="N2460" s="6" t="s">
        <v>8298</v>
      </c>
      <c r="O2460" s="5">
        <f t="shared" si="152"/>
        <v>110.17999999999999</v>
      </c>
      <c r="P2460">
        <f t="shared" si="153"/>
        <v>68.862499999999997</v>
      </c>
      <c r="Q2460" s="6" t="s">
        <v>8336</v>
      </c>
      <c r="R2460" s="6" t="s">
        <v>8352</v>
      </c>
      <c r="S2460">
        <f t="shared" si="154"/>
        <v>2016</v>
      </c>
      <c r="T2460">
        <f t="shared" si="155"/>
        <v>5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9">
        <v>42452.387557870366</v>
      </c>
      <c r="J2461" s="9">
        <v>42407.429224537038</v>
      </c>
      <c r="K2461" t="b">
        <v>0</v>
      </c>
      <c r="L2461">
        <v>282</v>
      </c>
      <c r="M2461" t="b">
        <v>1</v>
      </c>
      <c r="N2461" s="6" t="s">
        <v>8298</v>
      </c>
      <c r="O2461" s="5">
        <f t="shared" si="152"/>
        <v>102.25</v>
      </c>
      <c r="P2461">
        <f t="shared" si="153"/>
        <v>108.77659574468085</v>
      </c>
      <c r="Q2461" s="6" t="s">
        <v>8336</v>
      </c>
      <c r="R2461" s="6" t="s">
        <v>8352</v>
      </c>
      <c r="S2461">
        <f t="shared" si="154"/>
        <v>2016</v>
      </c>
      <c r="T2461">
        <f t="shared" si="155"/>
        <v>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9">
        <v>42737.970138888886</v>
      </c>
      <c r="J2462" s="9">
        <v>42703.978784722225</v>
      </c>
      <c r="K2462" t="b">
        <v>0</v>
      </c>
      <c r="L2462">
        <v>68</v>
      </c>
      <c r="M2462" t="b">
        <v>1</v>
      </c>
      <c r="N2462" s="6" t="s">
        <v>8298</v>
      </c>
      <c r="O2462" s="5">
        <f t="shared" si="152"/>
        <v>100.78823529411764</v>
      </c>
      <c r="P2462">
        <f t="shared" si="153"/>
        <v>125.98529411764706</v>
      </c>
      <c r="Q2462" s="6" t="s">
        <v>8336</v>
      </c>
      <c r="R2462" s="6" t="s">
        <v>8352</v>
      </c>
      <c r="S2462">
        <f t="shared" si="154"/>
        <v>2016</v>
      </c>
      <c r="T2462">
        <f t="shared" si="155"/>
        <v>11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9">
        <v>40816.916666666664</v>
      </c>
      <c r="J2463" s="9">
        <v>40783.804363425923</v>
      </c>
      <c r="K2463" t="b">
        <v>0</v>
      </c>
      <c r="L2463">
        <v>86</v>
      </c>
      <c r="M2463" t="b">
        <v>1</v>
      </c>
      <c r="N2463" s="6" t="s">
        <v>8279</v>
      </c>
      <c r="O2463" s="5">
        <f t="shared" si="152"/>
        <v>103.8</v>
      </c>
      <c r="P2463">
        <f t="shared" si="153"/>
        <v>90.523255813953483</v>
      </c>
      <c r="Q2463" s="6" t="s">
        <v>8325</v>
      </c>
      <c r="R2463" s="6" t="s">
        <v>8329</v>
      </c>
      <c r="S2463">
        <f t="shared" si="154"/>
        <v>2011</v>
      </c>
      <c r="T2463">
        <f t="shared" si="155"/>
        <v>8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9">
        <v>41108.977962962963</v>
      </c>
      <c r="J2464" s="9">
        <v>41088.977962962963</v>
      </c>
      <c r="K2464" t="b">
        <v>0</v>
      </c>
      <c r="L2464">
        <v>115</v>
      </c>
      <c r="M2464" t="b">
        <v>1</v>
      </c>
      <c r="N2464" s="6" t="s">
        <v>8279</v>
      </c>
      <c r="O2464" s="5">
        <f t="shared" si="152"/>
        <v>110.70833333333334</v>
      </c>
      <c r="P2464">
        <f t="shared" si="153"/>
        <v>28.880434782608695</v>
      </c>
      <c r="Q2464" s="6" t="s">
        <v>8325</v>
      </c>
      <c r="R2464" s="6" t="s">
        <v>8329</v>
      </c>
      <c r="S2464">
        <f t="shared" si="154"/>
        <v>2012</v>
      </c>
      <c r="T2464">
        <f t="shared" si="155"/>
        <v>6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9">
        <v>41380.583333333328</v>
      </c>
      <c r="J2465" s="9">
        <v>41340.903067129628</v>
      </c>
      <c r="K2465" t="b">
        <v>0</v>
      </c>
      <c r="L2465">
        <v>75</v>
      </c>
      <c r="M2465" t="b">
        <v>1</v>
      </c>
      <c r="N2465" s="6" t="s">
        <v>8279</v>
      </c>
      <c r="O2465" s="5">
        <f t="shared" si="152"/>
        <v>116.25000000000001</v>
      </c>
      <c r="P2465">
        <f t="shared" si="153"/>
        <v>31</v>
      </c>
      <c r="Q2465" s="6" t="s">
        <v>8325</v>
      </c>
      <c r="R2465" s="6" t="s">
        <v>8329</v>
      </c>
      <c r="S2465">
        <f t="shared" si="154"/>
        <v>2013</v>
      </c>
      <c r="T2465">
        <f t="shared" si="155"/>
        <v>3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9">
        <v>42277.603472222218</v>
      </c>
      <c r="J2466" s="9">
        <v>42248.692094907405</v>
      </c>
      <c r="K2466" t="b">
        <v>0</v>
      </c>
      <c r="L2466">
        <v>43</v>
      </c>
      <c r="M2466" t="b">
        <v>1</v>
      </c>
      <c r="N2466" s="6" t="s">
        <v>8279</v>
      </c>
      <c r="O2466" s="5">
        <f t="shared" si="152"/>
        <v>111.1</v>
      </c>
      <c r="P2466">
        <f t="shared" si="153"/>
        <v>51.674418604651166</v>
      </c>
      <c r="Q2466" s="6" t="s">
        <v>8325</v>
      </c>
      <c r="R2466" s="6" t="s">
        <v>8329</v>
      </c>
      <c r="S2466">
        <f t="shared" si="154"/>
        <v>2015</v>
      </c>
      <c r="T2466">
        <f t="shared" si="155"/>
        <v>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9">
        <v>41175.510972222219</v>
      </c>
      <c r="J2467" s="9">
        <v>41145.510972222219</v>
      </c>
      <c r="K2467" t="b">
        <v>0</v>
      </c>
      <c r="L2467">
        <v>48</v>
      </c>
      <c r="M2467" t="b">
        <v>1</v>
      </c>
      <c r="N2467" s="6" t="s">
        <v>8279</v>
      </c>
      <c r="O2467" s="5">
        <f t="shared" si="152"/>
        <v>180.14285714285714</v>
      </c>
      <c r="P2467">
        <f t="shared" si="153"/>
        <v>26.270833333333332</v>
      </c>
      <c r="Q2467" s="6" t="s">
        <v>8325</v>
      </c>
      <c r="R2467" s="6" t="s">
        <v>8329</v>
      </c>
      <c r="S2467">
        <f t="shared" si="154"/>
        <v>2012</v>
      </c>
      <c r="T2467">
        <f t="shared" si="155"/>
        <v>8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9">
        <v>41402.894131944442</v>
      </c>
      <c r="J2468" s="9">
        <v>41372.894131944442</v>
      </c>
      <c r="K2468" t="b">
        <v>0</v>
      </c>
      <c r="L2468">
        <v>52</v>
      </c>
      <c r="M2468" t="b">
        <v>1</v>
      </c>
      <c r="N2468" s="6" t="s">
        <v>8279</v>
      </c>
      <c r="O2468" s="5">
        <f t="shared" si="152"/>
        <v>100</v>
      </c>
      <c r="P2468">
        <f t="shared" si="153"/>
        <v>48.07692307692308</v>
      </c>
      <c r="Q2468" s="6" t="s">
        <v>8325</v>
      </c>
      <c r="R2468" s="6" t="s">
        <v>8329</v>
      </c>
      <c r="S2468">
        <f t="shared" si="154"/>
        <v>2013</v>
      </c>
      <c r="T2468">
        <f t="shared" si="155"/>
        <v>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9">
        <v>41039.5</v>
      </c>
      <c r="J2469" s="9">
        <v>41025.665868055556</v>
      </c>
      <c r="K2469" t="b">
        <v>0</v>
      </c>
      <c r="L2469">
        <v>43</v>
      </c>
      <c r="M2469" t="b">
        <v>1</v>
      </c>
      <c r="N2469" s="6" t="s">
        <v>8279</v>
      </c>
      <c r="O2469" s="5">
        <f t="shared" si="152"/>
        <v>118.5</v>
      </c>
      <c r="P2469">
        <f t="shared" si="153"/>
        <v>27.558139534883722</v>
      </c>
      <c r="Q2469" s="6" t="s">
        <v>8325</v>
      </c>
      <c r="R2469" s="6" t="s">
        <v>8329</v>
      </c>
      <c r="S2469">
        <f t="shared" si="154"/>
        <v>2012</v>
      </c>
      <c r="T2469">
        <f t="shared" si="155"/>
        <v>4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9">
        <v>41210</v>
      </c>
      <c r="J2470" s="9">
        <v>41173.945844907401</v>
      </c>
      <c r="K2470" t="b">
        <v>0</v>
      </c>
      <c r="L2470">
        <v>58</v>
      </c>
      <c r="M2470" t="b">
        <v>1</v>
      </c>
      <c r="N2470" s="6" t="s">
        <v>8279</v>
      </c>
      <c r="O2470" s="5">
        <f t="shared" si="152"/>
        <v>107.21700000000001</v>
      </c>
      <c r="P2470">
        <f t="shared" si="153"/>
        <v>36.97137931034483</v>
      </c>
      <c r="Q2470" s="6" t="s">
        <v>8325</v>
      </c>
      <c r="R2470" s="6" t="s">
        <v>8329</v>
      </c>
      <c r="S2470">
        <f t="shared" si="154"/>
        <v>2012</v>
      </c>
      <c r="T2470">
        <f t="shared" si="155"/>
        <v>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9">
        <v>40582.221400462957</v>
      </c>
      <c r="J2471" s="9">
        <v>40557.221400462957</v>
      </c>
      <c r="K2471" t="b">
        <v>0</v>
      </c>
      <c r="L2471">
        <v>47</v>
      </c>
      <c r="M2471" t="b">
        <v>1</v>
      </c>
      <c r="N2471" s="6" t="s">
        <v>8279</v>
      </c>
      <c r="O2471" s="5">
        <f t="shared" si="152"/>
        <v>113.66666666666667</v>
      </c>
      <c r="P2471">
        <f t="shared" si="153"/>
        <v>29.021276595744681</v>
      </c>
      <c r="Q2471" s="6" t="s">
        <v>8325</v>
      </c>
      <c r="R2471" s="6" t="s">
        <v>8329</v>
      </c>
      <c r="S2471">
        <f t="shared" si="154"/>
        <v>2011</v>
      </c>
      <c r="T2471">
        <f t="shared" si="155"/>
        <v>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9">
        <v>41052.866377314815</v>
      </c>
      <c r="J2472" s="9">
        <v>41022.866377314815</v>
      </c>
      <c r="K2472" t="b">
        <v>0</v>
      </c>
      <c r="L2472">
        <v>36</v>
      </c>
      <c r="M2472" t="b">
        <v>1</v>
      </c>
      <c r="N2472" s="6" t="s">
        <v>8279</v>
      </c>
      <c r="O2472" s="5">
        <f t="shared" si="152"/>
        <v>103.16400000000002</v>
      </c>
      <c r="P2472">
        <f t="shared" si="153"/>
        <v>28.65666666666667</v>
      </c>
      <c r="Q2472" s="6" t="s">
        <v>8325</v>
      </c>
      <c r="R2472" s="6" t="s">
        <v>8329</v>
      </c>
      <c r="S2472">
        <f t="shared" si="154"/>
        <v>2012</v>
      </c>
      <c r="T2472">
        <f t="shared" si="155"/>
        <v>4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9">
        <v>40933.784629629627</v>
      </c>
      <c r="J2473" s="9">
        <v>40893.784629629627</v>
      </c>
      <c r="K2473" t="b">
        <v>0</v>
      </c>
      <c r="L2473">
        <v>17</v>
      </c>
      <c r="M2473" t="b">
        <v>1</v>
      </c>
      <c r="N2473" s="6" t="s">
        <v>8279</v>
      </c>
      <c r="O2473" s="5">
        <f t="shared" si="152"/>
        <v>128</v>
      </c>
      <c r="P2473">
        <f t="shared" si="153"/>
        <v>37.647058823529413</v>
      </c>
      <c r="Q2473" s="6" t="s">
        <v>8325</v>
      </c>
      <c r="R2473" s="6" t="s">
        <v>8329</v>
      </c>
      <c r="S2473">
        <f t="shared" si="154"/>
        <v>2011</v>
      </c>
      <c r="T2473">
        <f t="shared" si="155"/>
        <v>12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9">
        <v>40424.835416666661</v>
      </c>
      <c r="J2474" s="9">
        <v>40353.907175925924</v>
      </c>
      <c r="K2474" t="b">
        <v>0</v>
      </c>
      <c r="L2474">
        <v>104</v>
      </c>
      <c r="M2474" t="b">
        <v>1</v>
      </c>
      <c r="N2474" s="6" t="s">
        <v>8279</v>
      </c>
      <c r="O2474" s="5">
        <f t="shared" si="152"/>
        <v>135.76026666666667</v>
      </c>
      <c r="P2474">
        <f t="shared" si="153"/>
        <v>97.904038461538462</v>
      </c>
      <c r="Q2474" s="6" t="s">
        <v>8325</v>
      </c>
      <c r="R2474" s="6" t="s">
        <v>8329</v>
      </c>
      <c r="S2474">
        <f t="shared" si="154"/>
        <v>2010</v>
      </c>
      <c r="T2474">
        <f t="shared" si="155"/>
        <v>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9">
        <v>41223.581817129627</v>
      </c>
      <c r="J2475" s="9">
        <v>41193.540150462963</v>
      </c>
      <c r="K2475" t="b">
        <v>0</v>
      </c>
      <c r="L2475">
        <v>47</v>
      </c>
      <c r="M2475" t="b">
        <v>1</v>
      </c>
      <c r="N2475" s="6" t="s">
        <v>8279</v>
      </c>
      <c r="O2475" s="5">
        <f t="shared" si="152"/>
        <v>100</v>
      </c>
      <c r="P2475">
        <f t="shared" si="153"/>
        <v>42.553191489361701</v>
      </c>
      <c r="Q2475" s="6" t="s">
        <v>8325</v>
      </c>
      <c r="R2475" s="6" t="s">
        <v>8329</v>
      </c>
      <c r="S2475">
        <f t="shared" si="154"/>
        <v>2012</v>
      </c>
      <c r="T2475">
        <f t="shared" si="155"/>
        <v>10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9">
        <v>40461.80296296296</v>
      </c>
      <c r="J2476" s="9">
        <v>40416.80296296296</v>
      </c>
      <c r="K2476" t="b">
        <v>0</v>
      </c>
      <c r="L2476">
        <v>38</v>
      </c>
      <c r="M2476" t="b">
        <v>1</v>
      </c>
      <c r="N2476" s="6" t="s">
        <v>8279</v>
      </c>
      <c r="O2476" s="5">
        <f t="shared" si="152"/>
        <v>100.00360000000002</v>
      </c>
      <c r="P2476">
        <f t="shared" si="153"/>
        <v>131.58368421052631</v>
      </c>
      <c r="Q2476" s="6" t="s">
        <v>8325</v>
      </c>
      <c r="R2476" s="6" t="s">
        <v>8329</v>
      </c>
      <c r="S2476">
        <f t="shared" si="154"/>
        <v>2010</v>
      </c>
      <c r="T2476">
        <f t="shared" si="155"/>
        <v>8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9">
        <v>40369.708333333328</v>
      </c>
      <c r="J2477" s="9">
        <v>40310.079340277778</v>
      </c>
      <c r="K2477" t="b">
        <v>0</v>
      </c>
      <c r="L2477">
        <v>81</v>
      </c>
      <c r="M2477" t="b">
        <v>1</v>
      </c>
      <c r="N2477" s="6" t="s">
        <v>8279</v>
      </c>
      <c r="O2477" s="5">
        <f t="shared" si="152"/>
        <v>104.71999999999998</v>
      </c>
      <c r="P2477">
        <f t="shared" si="153"/>
        <v>32.320987654320987</v>
      </c>
      <c r="Q2477" s="6" t="s">
        <v>8325</v>
      </c>
      <c r="R2477" s="6" t="s">
        <v>8329</v>
      </c>
      <c r="S2477">
        <f t="shared" si="154"/>
        <v>2010</v>
      </c>
      <c r="T2477">
        <f t="shared" si="155"/>
        <v>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9">
        <v>41946.161689814813</v>
      </c>
      <c r="J2478" s="9">
        <v>41913.120023148142</v>
      </c>
      <c r="K2478" t="b">
        <v>0</v>
      </c>
      <c r="L2478">
        <v>55</v>
      </c>
      <c r="M2478" t="b">
        <v>1</v>
      </c>
      <c r="N2478" s="6" t="s">
        <v>8279</v>
      </c>
      <c r="O2478" s="5">
        <f t="shared" si="152"/>
        <v>105.02249999999999</v>
      </c>
      <c r="P2478">
        <f t="shared" si="153"/>
        <v>61.103999999999999</v>
      </c>
      <c r="Q2478" s="6" t="s">
        <v>8325</v>
      </c>
      <c r="R2478" s="6" t="s">
        <v>8329</v>
      </c>
      <c r="S2478">
        <f t="shared" si="154"/>
        <v>2014</v>
      </c>
      <c r="T2478">
        <f t="shared" si="155"/>
        <v>10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9">
        <v>41133.483159722222</v>
      </c>
      <c r="J2479" s="9">
        <v>41088.483159722222</v>
      </c>
      <c r="K2479" t="b">
        <v>0</v>
      </c>
      <c r="L2479">
        <v>41</v>
      </c>
      <c r="M2479" t="b">
        <v>1</v>
      </c>
      <c r="N2479" s="6" t="s">
        <v>8279</v>
      </c>
      <c r="O2479" s="5">
        <f t="shared" si="152"/>
        <v>171.33333333333334</v>
      </c>
      <c r="P2479">
        <f t="shared" si="153"/>
        <v>31.341463414634145</v>
      </c>
      <c r="Q2479" s="6" t="s">
        <v>8325</v>
      </c>
      <c r="R2479" s="6" t="s">
        <v>8329</v>
      </c>
      <c r="S2479">
        <f t="shared" si="154"/>
        <v>2012</v>
      </c>
      <c r="T2479">
        <f t="shared" si="155"/>
        <v>6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9">
        <v>41287.742048611108</v>
      </c>
      <c r="J2480" s="9">
        <v>41257.742048611108</v>
      </c>
      <c r="K2480" t="b">
        <v>0</v>
      </c>
      <c r="L2480">
        <v>79</v>
      </c>
      <c r="M2480" t="b">
        <v>1</v>
      </c>
      <c r="N2480" s="6" t="s">
        <v>8279</v>
      </c>
      <c r="O2480" s="5">
        <f t="shared" si="152"/>
        <v>127.49999999999999</v>
      </c>
      <c r="P2480">
        <f t="shared" si="153"/>
        <v>129.1139240506329</v>
      </c>
      <c r="Q2480" s="6" t="s">
        <v>8325</v>
      </c>
      <c r="R2480" s="6" t="s">
        <v>8329</v>
      </c>
      <c r="S2480">
        <f t="shared" si="154"/>
        <v>2012</v>
      </c>
      <c r="T2480">
        <f t="shared" si="155"/>
        <v>12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9">
        <v>41117.875</v>
      </c>
      <c r="J2481" s="9">
        <v>41107.518449074072</v>
      </c>
      <c r="K2481" t="b">
        <v>0</v>
      </c>
      <c r="L2481">
        <v>16</v>
      </c>
      <c r="M2481" t="b">
        <v>1</v>
      </c>
      <c r="N2481" s="6" t="s">
        <v>8279</v>
      </c>
      <c r="O2481" s="5">
        <f t="shared" si="152"/>
        <v>133.44333333333333</v>
      </c>
      <c r="P2481">
        <f t="shared" si="153"/>
        <v>25.020624999999999</v>
      </c>
      <c r="Q2481" s="6" t="s">
        <v>8325</v>
      </c>
      <c r="R2481" s="6" t="s">
        <v>8329</v>
      </c>
      <c r="S2481">
        <f t="shared" si="154"/>
        <v>2012</v>
      </c>
      <c r="T2481">
        <f t="shared" si="155"/>
        <v>7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9">
        <v>42287.727824074071</v>
      </c>
      <c r="J2482" s="9">
        <v>42227.727824074071</v>
      </c>
      <c r="K2482" t="b">
        <v>0</v>
      </c>
      <c r="L2482">
        <v>8</v>
      </c>
      <c r="M2482" t="b">
        <v>1</v>
      </c>
      <c r="N2482" s="6" t="s">
        <v>8279</v>
      </c>
      <c r="O2482" s="5">
        <f t="shared" si="152"/>
        <v>100</v>
      </c>
      <c r="P2482">
        <f t="shared" si="153"/>
        <v>250</v>
      </c>
      <c r="Q2482" s="6" t="s">
        <v>8325</v>
      </c>
      <c r="R2482" s="6" t="s">
        <v>8329</v>
      </c>
      <c r="S2482">
        <f t="shared" si="154"/>
        <v>2015</v>
      </c>
      <c r="T2482">
        <f t="shared" si="155"/>
        <v>8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9">
        <v>41029.437592592592</v>
      </c>
      <c r="J2483" s="9">
        <v>40999.437592592592</v>
      </c>
      <c r="K2483" t="b">
        <v>0</v>
      </c>
      <c r="L2483">
        <v>95</v>
      </c>
      <c r="M2483" t="b">
        <v>1</v>
      </c>
      <c r="N2483" s="6" t="s">
        <v>8279</v>
      </c>
      <c r="O2483" s="5">
        <f t="shared" si="152"/>
        <v>112.91099999999999</v>
      </c>
      <c r="P2483">
        <f t="shared" si="153"/>
        <v>47.541473684210523</v>
      </c>
      <c r="Q2483" s="6" t="s">
        <v>8325</v>
      </c>
      <c r="R2483" s="6" t="s">
        <v>8329</v>
      </c>
      <c r="S2483">
        <f t="shared" si="154"/>
        <v>2012</v>
      </c>
      <c r="T2483">
        <f t="shared" si="155"/>
        <v>3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9">
        <v>40756.573877314811</v>
      </c>
      <c r="J2484" s="9">
        <v>40711.573877314811</v>
      </c>
      <c r="K2484" t="b">
        <v>0</v>
      </c>
      <c r="L2484">
        <v>25</v>
      </c>
      <c r="M2484" t="b">
        <v>1</v>
      </c>
      <c r="N2484" s="6" t="s">
        <v>8279</v>
      </c>
      <c r="O2484" s="5">
        <f t="shared" si="152"/>
        <v>100.1</v>
      </c>
      <c r="P2484">
        <f t="shared" si="153"/>
        <v>40.04</v>
      </c>
      <c r="Q2484" s="6" t="s">
        <v>8325</v>
      </c>
      <c r="R2484" s="6" t="s">
        <v>8329</v>
      </c>
      <c r="S2484">
        <f t="shared" si="154"/>
        <v>2011</v>
      </c>
      <c r="T2484">
        <f t="shared" si="155"/>
        <v>6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9">
        <v>41030.500034722223</v>
      </c>
      <c r="J2485" s="9">
        <v>40970.541701388887</v>
      </c>
      <c r="K2485" t="b">
        <v>0</v>
      </c>
      <c r="L2485">
        <v>19</v>
      </c>
      <c r="M2485" t="b">
        <v>1</v>
      </c>
      <c r="N2485" s="6" t="s">
        <v>8279</v>
      </c>
      <c r="O2485" s="5">
        <f t="shared" si="152"/>
        <v>113.72727272727272</v>
      </c>
      <c r="P2485">
        <f t="shared" si="153"/>
        <v>65.84210526315789</v>
      </c>
      <c r="Q2485" s="6" t="s">
        <v>8325</v>
      </c>
      <c r="R2485" s="6" t="s">
        <v>8329</v>
      </c>
      <c r="S2485">
        <f t="shared" si="154"/>
        <v>2012</v>
      </c>
      <c r="T2485">
        <f t="shared" si="155"/>
        <v>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9">
        <v>40801.708368055552</v>
      </c>
      <c r="J2486" s="9">
        <v>40771.708368055552</v>
      </c>
      <c r="K2486" t="b">
        <v>0</v>
      </c>
      <c r="L2486">
        <v>90</v>
      </c>
      <c r="M2486" t="b">
        <v>1</v>
      </c>
      <c r="N2486" s="6" t="s">
        <v>8279</v>
      </c>
      <c r="O2486" s="5">
        <f t="shared" si="152"/>
        <v>119.31742857142855</v>
      </c>
      <c r="P2486">
        <f t="shared" si="153"/>
        <v>46.401222222222216</v>
      </c>
      <c r="Q2486" s="6" t="s">
        <v>8325</v>
      </c>
      <c r="R2486" s="6" t="s">
        <v>8329</v>
      </c>
      <c r="S2486">
        <f t="shared" si="154"/>
        <v>2011</v>
      </c>
      <c r="T2486">
        <f t="shared" si="155"/>
        <v>8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9">
        <v>40828.790266203701</v>
      </c>
      <c r="J2487" s="9">
        <v>40793.790266203701</v>
      </c>
      <c r="K2487" t="b">
        <v>0</v>
      </c>
      <c r="L2487">
        <v>41</v>
      </c>
      <c r="M2487" t="b">
        <v>1</v>
      </c>
      <c r="N2487" s="6" t="s">
        <v>8279</v>
      </c>
      <c r="O2487" s="5">
        <f t="shared" si="152"/>
        <v>103.25</v>
      </c>
      <c r="P2487">
        <f t="shared" si="153"/>
        <v>50.365853658536587</v>
      </c>
      <c r="Q2487" s="6" t="s">
        <v>8325</v>
      </c>
      <c r="R2487" s="6" t="s">
        <v>8329</v>
      </c>
      <c r="S2487">
        <f t="shared" si="154"/>
        <v>2011</v>
      </c>
      <c r="T2487">
        <f t="shared" si="155"/>
        <v>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9">
        <v>41021.499722222223</v>
      </c>
      <c r="J2488" s="9">
        <v>40991.499722222223</v>
      </c>
      <c r="K2488" t="b">
        <v>0</v>
      </c>
      <c r="L2488">
        <v>30</v>
      </c>
      <c r="M2488" t="b">
        <v>1</v>
      </c>
      <c r="N2488" s="6" t="s">
        <v>8279</v>
      </c>
      <c r="O2488" s="5">
        <f t="shared" si="152"/>
        <v>265.66666666666669</v>
      </c>
      <c r="P2488">
        <f t="shared" si="153"/>
        <v>26.566666666666666</v>
      </c>
      <c r="Q2488" s="6" t="s">
        <v>8325</v>
      </c>
      <c r="R2488" s="6" t="s">
        <v>8329</v>
      </c>
      <c r="S2488">
        <f t="shared" si="154"/>
        <v>2012</v>
      </c>
      <c r="T2488">
        <f t="shared" si="155"/>
        <v>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9">
        <v>41055.874965277777</v>
      </c>
      <c r="J2489" s="9">
        <v>41025.874965277777</v>
      </c>
      <c r="K2489" t="b">
        <v>0</v>
      </c>
      <c r="L2489">
        <v>38</v>
      </c>
      <c r="M2489" t="b">
        <v>1</v>
      </c>
      <c r="N2489" s="6" t="s">
        <v>8279</v>
      </c>
      <c r="O2489" s="5">
        <f t="shared" si="152"/>
        <v>100.05066666666667</v>
      </c>
      <c r="P2489">
        <f t="shared" si="153"/>
        <v>39.493684210526318</v>
      </c>
      <c r="Q2489" s="6" t="s">
        <v>8325</v>
      </c>
      <c r="R2489" s="6" t="s">
        <v>8329</v>
      </c>
      <c r="S2489">
        <f t="shared" si="154"/>
        <v>2012</v>
      </c>
      <c r="T2489">
        <f t="shared" si="155"/>
        <v>4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9">
        <v>40863.466527777775</v>
      </c>
      <c r="J2490" s="9">
        <v>40833.424861111111</v>
      </c>
      <c r="K2490" t="b">
        <v>0</v>
      </c>
      <c r="L2490">
        <v>65</v>
      </c>
      <c r="M2490" t="b">
        <v>1</v>
      </c>
      <c r="N2490" s="6" t="s">
        <v>8279</v>
      </c>
      <c r="O2490" s="5">
        <f t="shared" si="152"/>
        <v>106.69999999999999</v>
      </c>
      <c r="P2490">
        <f t="shared" si="153"/>
        <v>49.246153846153845</v>
      </c>
      <c r="Q2490" s="6" t="s">
        <v>8325</v>
      </c>
      <c r="R2490" s="6" t="s">
        <v>8329</v>
      </c>
      <c r="S2490">
        <f t="shared" si="154"/>
        <v>2011</v>
      </c>
      <c r="T2490">
        <f t="shared" si="155"/>
        <v>10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9">
        <v>41403.481932870367</v>
      </c>
      <c r="J2491" s="9">
        <v>41373.481932870367</v>
      </c>
      <c r="K2491" t="b">
        <v>0</v>
      </c>
      <c r="L2491">
        <v>75</v>
      </c>
      <c r="M2491" t="b">
        <v>1</v>
      </c>
      <c r="N2491" s="6" t="s">
        <v>8279</v>
      </c>
      <c r="O2491" s="5">
        <f t="shared" si="152"/>
        <v>133.67142857142858</v>
      </c>
      <c r="P2491">
        <f t="shared" si="153"/>
        <v>62.38</v>
      </c>
      <c r="Q2491" s="6" t="s">
        <v>8325</v>
      </c>
      <c r="R2491" s="6" t="s">
        <v>8329</v>
      </c>
      <c r="S2491">
        <f t="shared" si="154"/>
        <v>2013</v>
      </c>
      <c r="T2491">
        <f t="shared" si="155"/>
        <v>4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9">
        <v>41083.019398148142</v>
      </c>
      <c r="J2492" s="9">
        <v>41023.019398148142</v>
      </c>
      <c r="K2492" t="b">
        <v>0</v>
      </c>
      <c r="L2492">
        <v>16</v>
      </c>
      <c r="M2492" t="b">
        <v>1</v>
      </c>
      <c r="N2492" s="6" t="s">
        <v>8279</v>
      </c>
      <c r="O2492" s="5">
        <f t="shared" si="152"/>
        <v>121.39999999999999</v>
      </c>
      <c r="P2492">
        <f t="shared" si="153"/>
        <v>37.9375</v>
      </c>
      <c r="Q2492" s="6" t="s">
        <v>8325</v>
      </c>
      <c r="R2492" s="6" t="s">
        <v>8329</v>
      </c>
      <c r="S2492">
        <f t="shared" si="154"/>
        <v>2012</v>
      </c>
      <c r="T2492">
        <f t="shared" si="155"/>
        <v>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9">
        <v>40558.868749999994</v>
      </c>
      <c r="J2493" s="9">
        <v>40542.630949074075</v>
      </c>
      <c r="K2493" t="b">
        <v>0</v>
      </c>
      <c r="L2493">
        <v>10</v>
      </c>
      <c r="M2493" t="b">
        <v>1</v>
      </c>
      <c r="N2493" s="6" t="s">
        <v>8279</v>
      </c>
      <c r="O2493" s="5">
        <f t="shared" si="152"/>
        <v>103.2</v>
      </c>
      <c r="P2493">
        <f t="shared" si="153"/>
        <v>51.6</v>
      </c>
      <c r="Q2493" s="6" t="s">
        <v>8325</v>
      </c>
      <c r="R2493" s="6" t="s">
        <v>8329</v>
      </c>
      <c r="S2493">
        <f t="shared" si="154"/>
        <v>2010</v>
      </c>
      <c r="T2493">
        <f t="shared" si="155"/>
        <v>12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9">
        <v>41076.207638888889</v>
      </c>
      <c r="J2494" s="9">
        <v>41024.777638888889</v>
      </c>
      <c r="K2494" t="b">
        <v>0</v>
      </c>
      <c r="L2494">
        <v>27</v>
      </c>
      <c r="M2494" t="b">
        <v>1</v>
      </c>
      <c r="N2494" s="6" t="s">
        <v>8279</v>
      </c>
      <c r="O2494" s="5">
        <f t="shared" si="152"/>
        <v>125</v>
      </c>
      <c r="P2494">
        <f t="shared" si="153"/>
        <v>27.777777777777779</v>
      </c>
      <c r="Q2494" s="6" t="s">
        <v>8325</v>
      </c>
      <c r="R2494" s="6" t="s">
        <v>8329</v>
      </c>
      <c r="S2494">
        <f t="shared" si="154"/>
        <v>2012</v>
      </c>
      <c r="T2494">
        <f t="shared" si="155"/>
        <v>4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9">
        <v>41392.959953703699</v>
      </c>
      <c r="J2495" s="9">
        <v>41347.959953703699</v>
      </c>
      <c r="K2495" t="b">
        <v>0</v>
      </c>
      <c r="L2495">
        <v>259</v>
      </c>
      <c r="M2495" t="b">
        <v>1</v>
      </c>
      <c r="N2495" s="6" t="s">
        <v>8279</v>
      </c>
      <c r="O2495" s="5">
        <f t="shared" si="152"/>
        <v>128.69999999999999</v>
      </c>
      <c r="P2495">
        <f t="shared" si="153"/>
        <v>99.382239382239376</v>
      </c>
      <c r="Q2495" s="6" t="s">
        <v>8325</v>
      </c>
      <c r="R2495" s="6" t="s">
        <v>8329</v>
      </c>
      <c r="S2495">
        <f t="shared" si="154"/>
        <v>2013</v>
      </c>
      <c r="T2495">
        <f t="shared" si="155"/>
        <v>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9">
        <v>41052.436851851846</v>
      </c>
      <c r="J2496" s="9">
        <v>41022.436851851846</v>
      </c>
      <c r="K2496" t="b">
        <v>0</v>
      </c>
      <c r="L2496">
        <v>39</v>
      </c>
      <c r="M2496" t="b">
        <v>1</v>
      </c>
      <c r="N2496" s="6" t="s">
        <v>8279</v>
      </c>
      <c r="O2496" s="5">
        <f t="shared" si="152"/>
        <v>101.00533333333333</v>
      </c>
      <c r="P2496">
        <f t="shared" si="153"/>
        <v>38.848205128205123</v>
      </c>
      <c r="Q2496" s="6" t="s">
        <v>8325</v>
      </c>
      <c r="R2496" s="6" t="s">
        <v>8329</v>
      </c>
      <c r="S2496">
        <f t="shared" si="154"/>
        <v>2012</v>
      </c>
      <c r="T2496">
        <f t="shared" si="155"/>
        <v>4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9">
        <v>41066.738136574073</v>
      </c>
      <c r="J2497" s="9">
        <v>41036.738136574073</v>
      </c>
      <c r="K2497" t="b">
        <v>0</v>
      </c>
      <c r="L2497">
        <v>42</v>
      </c>
      <c r="M2497" t="b">
        <v>1</v>
      </c>
      <c r="N2497" s="6" t="s">
        <v>8279</v>
      </c>
      <c r="O2497" s="5">
        <f t="shared" si="152"/>
        <v>127.53666666666665</v>
      </c>
      <c r="P2497">
        <f t="shared" si="153"/>
        <v>45.548809523809524</v>
      </c>
      <c r="Q2497" s="6" t="s">
        <v>8325</v>
      </c>
      <c r="R2497" s="6" t="s">
        <v>8329</v>
      </c>
      <c r="S2497">
        <f t="shared" si="154"/>
        <v>2012</v>
      </c>
      <c r="T2497">
        <f t="shared" si="155"/>
        <v>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9">
        <v>41362.746435185181</v>
      </c>
      <c r="J2498" s="9">
        <v>41327.788101851853</v>
      </c>
      <c r="K2498" t="b">
        <v>0</v>
      </c>
      <c r="L2498">
        <v>10</v>
      </c>
      <c r="M2498" t="b">
        <v>1</v>
      </c>
      <c r="N2498" s="6" t="s">
        <v>8279</v>
      </c>
      <c r="O2498" s="5">
        <f t="shared" ref="O2498:O2561" si="156">E2498/D2498*100</f>
        <v>100</v>
      </c>
      <c r="P2498">
        <f t="shared" ref="P2498:P2561" si="157">E2498/L2498</f>
        <v>600</v>
      </c>
      <c r="Q2498" s="6" t="s">
        <v>8325</v>
      </c>
      <c r="R2498" s="6" t="s">
        <v>8329</v>
      </c>
      <c r="S2498">
        <f t="shared" si="154"/>
        <v>2013</v>
      </c>
      <c r="T2498">
        <f t="shared" si="155"/>
        <v>2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9">
        <v>40760.670578703699</v>
      </c>
      <c r="J2499" s="9">
        <v>40730.670578703699</v>
      </c>
      <c r="K2499" t="b">
        <v>0</v>
      </c>
      <c r="L2499">
        <v>56</v>
      </c>
      <c r="M2499" t="b">
        <v>1</v>
      </c>
      <c r="N2499" s="6" t="s">
        <v>8279</v>
      </c>
      <c r="O2499" s="5">
        <f t="shared" si="156"/>
        <v>112.7715</v>
      </c>
      <c r="P2499">
        <f t="shared" si="157"/>
        <v>80.551071428571419</v>
      </c>
      <c r="Q2499" s="6" t="s">
        <v>8325</v>
      </c>
      <c r="R2499" s="6" t="s">
        <v>8329</v>
      </c>
      <c r="S2499">
        <f t="shared" ref="S2499:S2562" si="158">YEAR(J2499)</f>
        <v>2011</v>
      </c>
      <c r="T2499">
        <f t="shared" ref="T2499:T2562" si="159">MONTH(J2499)</f>
        <v>7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9">
        <v>42031.759108796294</v>
      </c>
      <c r="J2500" s="9">
        <v>42017.759108796294</v>
      </c>
      <c r="K2500" t="b">
        <v>0</v>
      </c>
      <c r="L2500">
        <v>20</v>
      </c>
      <c r="M2500" t="b">
        <v>1</v>
      </c>
      <c r="N2500" s="6" t="s">
        <v>8279</v>
      </c>
      <c r="O2500" s="5">
        <f t="shared" si="156"/>
        <v>105.60000000000001</v>
      </c>
      <c r="P2500">
        <f t="shared" si="157"/>
        <v>52.8</v>
      </c>
      <c r="Q2500" s="6" t="s">
        <v>8325</v>
      </c>
      <c r="R2500" s="6" t="s">
        <v>8329</v>
      </c>
      <c r="S2500">
        <f t="shared" si="158"/>
        <v>2015</v>
      </c>
      <c r="T2500">
        <f t="shared" si="159"/>
        <v>1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9">
        <v>41274.541666666664</v>
      </c>
      <c r="J2501" s="9">
        <v>41226.440243055549</v>
      </c>
      <c r="K2501" t="b">
        <v>0</v>
      </c>
      <c r="L2501">
        <v>170</v>
      </c>
      <c r="M2501" t="b">
        <v>1</v>
      </c>
      <c r="N2501" s="6" t="s">
        <v>8279</v>
      </c>
      <c r="O2501" s="5">
        <f t="shared" si="156"/>
        <v>202.625</v>
      </c>
      <c r="P2501">
        <f t="shared" si="157"/>
        <v>47.676470588235297</v>
      </c>
      <c r="Q2501" s="6" t="s">
        <v>8325</v>
      </c>
      <c r="R2501" s="6" t="s">
        <v>8329</v>
      </c>
      <c r="S2501">
        <f t="shared" si="158"/>
        <v>2012</v>
      </c>
      <c r="T2501">
        <f t="shared" si="159"/>
        <v>11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9">
        <v>41083.564525462964</v>
      </c>
      <c r="J2502" s="9">
        <v>41053.564525462964</v>
      </c>
      <c r="K2502" t="b">
        <v>0</v>
      </c>
      <c r="L2502">
        <v>29</v>
      </c>
      <c r="M2502" t="b">
        <v>1</v>
      </c>
      <c r="N2502" s="6" t="s">
        <v>8279</v>
      </c>
      <c r="O2502" s="5">
        <f t="shared" si="156"/>
        <v>113.33333333333333</v>
      </c>
      <c r="P2502">
        <f t="shared" si="157"/>
        <v>23.448275862068964</v>
      </c>
      <c r="Q2502" s="6" t="s">
        <v>8325</v>
      </c>
      <c r="R2502" s="6" t="s">
        <v>8329</v>
      </c>
      <c r="S2502">
        <f t="shared" si="158"/>
        <v>2012</v>
      </c>
      <c r="T2502">
        <f t="shared" si="159"/>
        <v>5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9">
        <v>42274.568333333329</v>
      </c>
      <c r="J2503" s="9">
        <v>42244.568333333329</v>
      </c>
      <c r="K2503" t="b">
        <v>0</v>
      </c>
      <c r="L2503">
        <v>7</v>
      </c>
      <c r="M2503" t="b">
        <v>0</v>
      </c>
      <c r="N2503" s="6" t="s">
        <v>8299</v>
      </c>
      <c r="O2503" s="5">
        <f t="shared" si="156"/>
        <v>2.5545454545454547</v>
      </c>
      <c r="P2503">
        <f t="shared" si="157"/>
        <v>40.142857142857146</v>
      </c>
      <c r="Q2503" s="6" t="s">
        <v>8336</v>
      </c>
      <c r="R2503" s="6" t="s">
        <v>8353</v>
      </c>
      <c r="S2503">
        <f t="shared" si="158"/>
        <v>2015</v>
      </c>
      <c r="T2503">
        <f t="shared" si="159"/>
        <v>8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9">
        <v>41903.617106481477</v>
      </c>
      <c r="J2504" s="9">
        <v>41858.617106481477</v>
      </c>
      <c r="K2504" t="b">
        <v>0</v>
      </c>
      <c r="L2504">
        <v>5</v>
      </c>
      <c r="M2504" t="b">
        <v>0</v>
      </c>
      <c r="N2504" s="6" t="s">
        <v>8299</v>
      </c>
      <c r="O2504" s="5">
        <f t="shared" si="156"/>
        <v>7.8181818181818186E-2</v>
      </c>
      <c r="P2504">
        <f t="shared" si="157"/>
        <v>17.2</v>
      </c>
      <c r="Q2504" s="6" t="s">
        <v>8336</v>
      </c>
      <c r="R2504" s="6" t="s">
        <v>8353</v>
      </c>
      <c r="S2504">
        <f t="shared" si="158"/>
        <v>2014</v>
      </c>
      <c r="T2504">
        <f t="shared" si="159"/>
        <v>8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9">
        <v>42528.67083333333</v>
      </c>
      <c r="J2505" s="9">
        <v>42498.691064814811</v>
      </c>
      <c r="K2505" t="b">
        <v>0</v>
      </c>
      <c r="L2505">
        <v>0</v>
      </c>
      <c r="M2505" t="b">
        <v>0</v>
      </c>
      <c r="N2505" s="6" t="s">
        <v>8299</v>
      </c>
      <c r="O2505" s="5">
        <f t="shared" si="156"/>
        <v>0</v>
      </c>
      <c r="P2505" t="e">
        <f t="shared" si="157"/>
        <v>#DIV/0!</v>
      </c>
      <c r="Q2505" s="6" t="s">
        <v>8336</v>
      </c>
      <c r="R2505" s="6" t="s">
        <v>8353</v>
      </c>
      <c r="S2505">
        <f t="shared" si="158"/>
        <v>2016</v>
      </c>
      <c r="T2505">
        <f t="shared" si="159"/>
        <v>5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9">
        <v>41957.848773148151</v>
      </c>
      <c r="J2506" s="9">
        <v>41927.807106481479</v>
      </c>
      <c r="K2506" t="b">
        <v>0</v>
      </c>
      <c r="L2506">
        <v>0</v>
      </c>
      <c r="M2506" t="b">
        <v>0</v>
      </c>
      <c r="N2506" s="6" t="s">
        <v>8299</v>
      </c>
      <c r="O2506" s="5">
        <f t="shared" si="156"/>
        <v>0</v>
      </c>
      <c r="P2506" t="e">
        <f t="shared" si="157"/>
        <v>#DIV/0!</v>
      </c>
      <c r="Q2506" s="6" t="s">
        <v>8336</v>
      </c>
      <c r="R2506" s="6" t="s">
        <v>8353</v>
      </c>
      <c r="S2506">
        <f t="shared" si="158"/>
        <v>2014</v>
      </c>
      <c r="T2506">
        <f t="shared" si="159"/>
        <v>10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9">
        <v>42076.80574074074</v>
      </c>
      <c r="J2507" s="9">
        <v>42046.847407407404</v>
      </c>
      <c r="K2507" t="b">
        <v>0</v>
      </c>
      <c r="L2507">
        <v>0</v>
      </c>
      <c r="M2507" t="b">
        <v>0</v>
      </c>
      <c r="N2507" s="6" t="s">
        <v>8299</v>
      </c>
      <c r="O2507" s="5">
        <f t="shared" si="156"/>
        <v>0</v>
      </c>
      <c r="P2507" t="e">
        <f t="shared" si="157"/>
        <v>#DIV/0!</v>
      </c>
      <c r="Q2507" s="6" t="s">
        <v>8336</v>
      </c>
      <c r="R2507" s="6" t="s">
        <v>8353</v>
      </c>
      <c r="S2507">
        <f t="shared" si="158"/>
        <v>2015</v>
      </c>
      <c r="T2507">
        <f t="shared" si="159"/>
        <v>2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9">
        <v>42280.666666666664</v>
      </c>
      <c r="J2508" s="9">
        <v>42258.088761574072</v>
      </c>
      <c r="K2508" t="b">
        <v>0</v>
      </c>
      <c r="L2508">
        <v>2</v>
      </c>
      <c r="M2508" t="b">
        <v>0</v>
      </c>
      <c r="N2508" s="6" t="s">
        <v>8299</v>
      </c>
      <c r="O2508" s="5">
        <f t="shared" si="156"/>
        <v>0.6</v>
      </c>
      <c r="P2508">
        <f t="shared" si="157"/>
        <v>15</v>
      </c>
      <c r="Q2508" s="6" t="s">
        <v>8336</v>
      </c>
      <c r="R2508" s="6" t="s">
        <v>8353</v>
      </c>
      <c r="S2508">
        <f t="shared" si="158"/>
        <v>2015</v>
      </c>
      <c r="T2508">
        <f t="shared" si="159"/>
        <v>9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9">
        <v>42134.864629629628</v>
      </c>
      <c r="J2509" s="9">
        <v>42104.864629629628</v>
      </c>
      <c r="K2509" t="b">
        <v>0</v>
      </c>
      <c r="L2509">
        <v>0</v>
      </c>
      <c r="M2509" t="b">
        <v>0</v>
      </c>
      <c r="N2509" s="6" t="s">
        <v>8299</v>
      </c>
      <c r="O2509" s="5">
        <f t="shared" si="156"/>
        <v>0</v>
      </c>
      <c r="P2509" t="e">
        <f t="shared" si="157"/>
        <v>#DIV/0!</v>
      </c>
      <c r="Q2509" s="6" t="s">
        <v>8336</v>
      </c>
      <c r="R2509" s="6" t="s">
        <v>8353</v>
      </c>
      <c r="S2509">
        <f t="shared" si="158"/>
        <v>2015</v>
      </c>
      <c r="T2509">
        <f t="shared" si="159"/>
        <v>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9">
        <v>41865.743449074071</v>
      </c>
      <c r="J2510" s="9">
        <v>41835.743449074071</v>
      </c>
      <c r="K2510" t="b">
        <v>0</v>
      </c>
      <c r="L2510">
        <v>0</v>
      </c>
      <c r="M2510" t="b">
        <v>0</v>
      </c>
      <c r="N2510" s="6" t="s">
        <v>8299</v>
      </c>
      <c r="O2510" s="5">
        <f t="shared" si="156"/>
        <v>0</v>
      </c>
      <c r="P2510" t="e">
        <f t="shared" si="157"/>
        <v>#DIV/0!</v>
      </c>
      <c r="Q2510" s="6" t="s">
        <v>8336</v>
      </c>
      <c r="R2510" s="6" t="s">
        <v>8353</v>
      </c>
      <c r="S2510">
        <f t="shared" si="158"/>
        <v>2014</v>
      </c>
      <c r="T2510">
        <f t="shared" si="159"/>
        <v>7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9">
        <v>42114.559594907405</v>
      </c>
      <c r="J2511" s="9">
        <v>42058.601261574069</v>
      </c>
      <c r="K2511" t="b">
        <v>0</v>
      </c>
      <c r="L2511">
        <v>28</v>
      </c>
      <c r="M2511" t="b">
        <v>0</v>
      </c>
      <c r="N2511" s="6" t="s">
        <v>8299</v>
      </c>
      <c r="O2511" s="5">
        <f t="shared" si="156"/>
        <v>1.0526315789473684</v>
      </c>
      <c r="P2511">
        <f t="shared" si="157"/>
        <v>35.714285714285715</v>
      </c>
      <c r="Q2511" s="6" t="s">
        <v>8336</v>
      </c>
      <c r="R2511" s="6" t="s">
        <v>8353</v>
      </c>
      <c r="S2511">
        <f t="shared" si="158"/>
        <v>2015</v>
      </c>
      <c r="T2511">
        <f t="shared" si="159"/>
        <v>2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9">
        <v>42138.78902777777</v>
      </c>
      <c r="J2512" s="9">
        <v>42078.78902777777</v>
      </c>
      <c r="K2512" t="b">
        <v>0</v>
      </c>
      <c r="L2512">
        <v>2</v>
      </c>
      <c r="M2512" t="b">
        <v>0</v>
      </c>
      <c r="N2512" s="6" t="s">
        <v>8299</v>
      </c>
      <c r="O2512" s="5">
        <f t="shared" si="156"/>
        <v>0.15</v>
      </c>
      <c r="P2512">
        <f t="shared" si="157"/>
        <v>37.5</v>
      </c>
      <c r="Q2512" s="6" t="s">
        <v>8336</v>
      </c>
      <c r="R2512" s="6" t="s">
        <v>8353</v>
      </c>
      <c r="S2512">
        <f t="shared" si="158"/>
        <v>2015</v>
      </c>
      <c r="T2512">
        <f t="shared" si="159"/>
        <v>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9">
        <v>42401.238576388881</v>
      </c>
      <c r="J2513" s="9">
        <v>42371.238576388881</v>
      </c>
      <c r="K2513" t="b">
        <v>0</v>
      </c>
      <c r="L2513">
        <v>0</v>
      </c>
      <c r="M2513" t="b">
        <v>0</v>
      </c>
      <c r="N2513" s="6" t="s">
        <v>8299</v>
      </c>
      <c r="O2513" s="5">
        <f t="shared" si="156"/>
        <v>0</v>
      </c>
      <c r="P2513" t="e">
        <f t="shared" si="157"/>
        <v>#DIV/0!</v>
      </c>
      <c r="Q2513" s="6" t="s">
        <v>8336</v>
      </c>
      <c r="R2513" s="6" t="s">
        <v>8353</v>
      </c>
      <c r="S2513">
        <f t="shared" si="158"/>
        <v>2016</v>
      </c>
      <c r="T2513">
        <f t="shared" si="159"/>
        <v>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9">
        <v>41986.668530092589</v>
      </c>
      <c r="J2514" s="9">
        <v>41971.668530092589</v>
      </c>
      <c r="K2514" t="b">
        <v>0</v>
      </c>
      <c r="L2514">
        <v>0</v>
      </c>
      <c r="M2514" t="b">
        <v>0</v>
      </c>
      <c r="N2514" s="6" t="s">
        <v>8299</v>
      </c>
      <c r="O2514" s="5">
        <f t="shared" si="156"/>
        <v>0</v>
      </c>
      <c r="P2514" t="e">
        <f t="shared" si="157"/>
        <v>#DIV/0!</v>
      </c>
      <c r="Q2514" s="6" t="s">
        <v>8336</v>
      </c>
      <c r="R2514" s="6" t="s">
        <v>8353</v>
      </c>
      <c r="S2514">
        <f t="shared" si="158"/>
        <v>2014</v>
      </c>
      <c r="T2514">
        <f t="shared" si="159"/>
        <v>11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9">
        <v>42791.798483796294</v>
      </c>
      <c r="J2515" s="9">
        <v>42731.798483796294</v>
      </c>
      <c r="K2515" t="b">
        <v>0</v>
      </c>
      <c r="L2515">
        <v>0</v>
      </c>
      <c r="M2515" t="b">
        <v>0</v>
      </c>
      <c r="N2515" s="6" t="s">
        <v>8299</v>
      </c>
      <c r="O2515" s="5">
        <f t="shared" si="156"/>
        <v>0</v>
      </c>
      <c r="P2515" t="e">
        <f t="shared" si="157"/>
        <v>#DIV/0!</v>
      </c>
      <c r="Q2515" s="6" t="s">
        <v>8336</v>
      </c>
      <c r="R2515" s="6" t="s">
        <v>8353</v>
      </c>
      <c r="S2515">
        <f t="shared" si="158"/>
        <v>2016</v>
      </c>
      <c r="T2515">
        <f t="shared" si="159"/>
        <v>12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9">
        <v>41871.181446759256</v>
      </c>
      <c r="J2516" s="9">
        <v>41854.181446759256</v>
      </c>
      <c r="K2516" t="b">
        <v>0</v>
      </c>
      <c r="L2516">
        <v>4</v>
      </c>
      <c r="M2516" t="b">
        <v>0</v>
      </c>
      <c r="N2516" s="6" t="s">
        <v>8299</v>
      </c>
      <c r="O2516" s="5">
        <f t="shared" si="156"/>
        <v>1.7500000000000002</v>
      </c>
      <c r="P2516">
        <f t="shared" si="157"/>
        <v>52.5</v>
      </c>
      <c r="Q2516" s="6" t="s">
        <v>8336</v>
      </c>
      <c r="R2516" s="6" t="s">
        <v>8353</v>
      </c>
      <c r="S2516">
        <f t="shared" si="158"/>
        <v>2014</v>
      </c>
      <c r="T2516">
        <f t="shared" si="159"/>
        <v>8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9">
        <v>42057.63140046296</v>
      </c>
      <c r="J2517" s="9">
        <v>42027.63140046296</v>
      </c>
      <c r="K2517" t="b">
        <v>0</v>
      </c>
      <c r="L2517">
        <v>12</v>
      </c>
      <c r="M2517" t="b">
        <v>0</v>
      </c>
      <c r="N2517" s="6" t="s">
        <v>8299</v>
      </c>
      <c r="O2517" s="5">
        <f t="shared" si="156"/>
        <v>18.600000000000001</v>
      </c>
      <c r="P2517">
        <f t="shared" si="157"/>
        <v>77.5</v>
      </c>
      <c r="Q2517" s="6" t="s">
        <v>8336</v>
      </c>
      <c r="R2517" s="6" t="s">
        <v>8353</v>
      </c>
      <c r="S2517">
        <f t="shared" si="158"/>
        <v>2015</v>
      </c>
      <c r="T2517">
        <f t="shared" si="159"/>
        <v>1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9">
        <v>41972.486712962964</v>
      </c>
      <c r="J2518" s="9">
        <v>41942.445046296292</v>
      </c>
      <c r="K2518" t="b">
        <v>0</v>
      </c>
      <c r="L2518">
        <v>0</v>
      </c>
      <c r="M2518" t="b">
        <v>0</v>
      </c>
      <c r="N2518" s="6" t="s">
        <v>8299</v>
      </c>
      <c r="O2518" s="5">
        <f t="shared" si="156"/>
        <v>0</v>
      </c>
      <c r="P2518" t="e">
        <f t="shared" si="157"/>
        <v>#DIV/0!</v>
      </c>
      <c r="Q2518" s="6" t="s">
        <v>8336</v>
      </c>
      <c r="R2518" s="6" t="s">
        <v>8353</v>
      </c>
      <c r="S2518">
        <f t="shared" si="158"/>
        <v>2014</v>
      </c>
      <c r="T2518">
        <f t="shared" si="159"/>
        <v>10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9">
        <v>42082.552430555552</v>
      </c>
      <c r="J2519" s="9">
        <v>42052.594097222223</v>
      </c>
      <c r="K2519" t="b">
        <v>0</v>
      </c>
      <c r="L2519">
        <v>33</v>
      </c>
      <c r="M2519" t="b">
        <v>0</v>
      </c>
      <c r="N2519" s="6" t="s">
        <v>8299</v>
      </c>
      <c r="O2519" s="5">
        <f t="shared" si="156"/>
        <v>9.8166666666666664</v>
      </c>
      <c r="P2519">
        <f t="shared" si="157"/>
        <v>53.545454545454547</v>
      </c>
      <c r="Q2519" s="6" t="s">
        <v>8336</v>
      </c>
      <c r="R2519" s="6" t="s">
        <v>8353</v>
      </c>
      <c r="S2519">
        <f t="shared" si="158"/>
        <v>2015</v>
      </c>
      <c r="T2519">
        <f t="shared" si="159"/>
        <v>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9">
        <v>41956.51421296296</v>
      </c>
      <c r="J2520" s="9">
        <v>41926.472546296296</v>
      </c>
      <c r="K2520" t="b">
        <v>0</v>
      </c>
      <c r="L2520">
        <v>0</v>
      </c>
      <c r="M2520" t="b">
        <v>0</v>
      </c>
      <c r="N2520" s="6" t="s">
        <v>8299</v>
      </c>
      <c r="O2520" s="5">
        <f t="shared" si="156"/>
        <v>0</v>
      </c>
      <c r="P2520" t="e">
        <f t="shared" si="157"/>
        <v>#DIV/0!</v>
      </c>
      <c r="Q2520" s="6" t="s">
        <v>8336</v>
      </c>
      <c r="R2520" s="6" t="s">
        <v>8353</v>
      </c>
      <c r="S2520">
        <f t="shared" si="158"/>
        <v>2014</v>
      </c>
      <c r="T2520">
        <f t="shared" si="159"/>
        <v>10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9">
        <v>41838.946805555555</v>
      </c>
      <c r="J2521" s="9">
        <v>41808.946805555555</v>
      </c>
      <c r="K2521" t="b">
        <v>0</v>
      </c>
      <c r="L2521">
        <v>4</v>
      </c>
      <c r="M2521" t="b">
        <v>0</v>
      </c>
      <c r="N2521" s="6" t="s">
        <v>8299</v>
      </c>
      <c r="O2521" s="5">
        <f t="shared" si="156"/>
        <v>4.3333333333333335E-2</v>
      </c>
      <c r="P2521">
        <f t="shared" si="157"/>
        <v>16.25</v>
      </c>
      <c r="Q2521" s="6" t="s">
        <v>8336</v>
      </c>
      <c r="R2521" s="6" t="s">
        <v>8353</v>
      </c>
      <c r="S2521">
        <f t="shared" si="158"/>
        <v>2014</v>
      </c>
      <c r="T2521">
        <f t="shared" si="159"/>
        <v>6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9">
        <v>42658.597916666658</v>
      </c>
      <c r="J2522" s="9">
        <v>42612.392187500001</v>
      </c>
      <c r="K2522" t="b">
        <v>0</v>
      </c>
      <c r="L2522">
        <v>0</v>
      </c>
      <c r="M2522" t="b">
        <v>0</v>
      </c>
      <c r="N2522" s="6" t="s">
        <v>8299</v>
      </c>
      <c r="O2522" s="5">
        <f t="shared" si="156"/>
        <v>0</v>
      </c>
      <c r="P2522" t="e">
        <f t="shared" si="157"/>
        <v>#DIV/0!</v>
      </c>
      <c r="Q2522" s="6" t="s">
        <v>8336</v>
      </c>
      <c r="R2522" s="6" t="s">
        <v>8353</v>
      </c>
      <c r="S2522">
        <f t="shared" si="158"/>
        <v>2016</v>
      </c>
      <c r="T2522">
        <f t="shared" si="159"/>
        <v>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9">
        <v>42290.75950231481</v>
      </c>
      <c r="J2523" s="9">
        <v>42269.75950231481</v>
      </c>
      <c r="K2523" t="b">
        <v>0</v>
      </c>
      <c r="L2523">
        <v>132</v>
      </c>
      <c r="M2523" t="b">
        <v>1</v>
      </c>
      <c r="N2523" s="6" t="s">
        <v>8300</v>
      </c>
      <c r="O2523" s="5">
        <f t="shared" si="156"/>
        <v>109.48792</v>
      </c>
      <c r="P2523">
        <f t="shared" si="157"/>
        <v>103.68174242424243</v>
      </c>
      <c r="Q2523" s="6" t="s">
        <v>8325</v>
      </c>
      <c r="R2523" s="6" t="s">
        <v>8354</v>
      </c>
      <c r="S2523">
        <f t="shared" si="158"/>
        <v>2015</v>
      </c>
      <c r="T2523">
        <f t="shared" si="159"/>
        <v>9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9">
        <v>42482.411111111105</v>
      </c>
      <c r="J2524" s="9">
        <v>42460.365277777775</v>
      </c>
      <c r="K2524" t="b">
        <v>0</v>
      </c>
      <c r="L2524">
        <v>27</v>
      </c>
      <c r="M2524" t="b">
        <v>1</v>
      </c>
      <c r="N2524" s="6" t="s">
        <v>8300</v>
      </c>
      <c r="O2524" s="5">
        <f t="shared" si="156"/>
        <v>100</v>
      </c>
      <c r="P2524">
        <f t="shared" si="157"/>
        <v>185.18518518518519</v>
      </c>
      <c r="Q2524" s="6" t="s">
        <v>8325</v>
      </c>
      <c r="R2524" s="6" t="s">
        <v>8354</v>
      </c>
      <c r="S2524">
        <f t="shared" si="158"/>
        <v>2016</v>
      </c>
      <c r="T2524">
        <f t="shared" si="159"/>
        <v>3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9">
        <v>41960.808935185189</v>
      </c>
      <c r="J2525" s="9">
        <v>41930.767268518517</v>
      </c>
      <c r="K2525" t="b">
        <v>0</v>
      </c>
      <c r="L2525">
        <v>26</v>
      </c>
      <c r="M2525" t="b">
        <v>1</v>
      </c>
      <c r="N2525" s="6" t="s">
        <v>8300</v>
      </c>
      <c r="O2525" s="5">
        <f t="shared" si="156"/>
        <v>156.44444444444446</v>
      </c>
      <c r="P2525">
        <f t="shared" si="157"/>
        <v>54.153846153846153</v>
      </c>
      <c r="Q2525" s="6" t="s">
        <v>8325</v>
      </c>
      <c r="R2525" s="6" t="s">
        <v>8354</v>
      </c>
      <c r="S2525">
        <f t="shared" si="158"/>
        <v>2014</v>
      </c>
      <c r="T2525">
        <f t="shared" si="159"/>
        <v>10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9">
        <v>41993.979166666664</v>
      </c>
      <c r="J2526" s="9">
        <v>41961.599039351851</v>
      </c>
      <c r="K2526" t="b">
        <v>0</v>
      </c>
      <c r="L2526">
        <v>43</v>
      </c>
      <c r="M2526" t="b">
        <v>1</v>
      </c>
      <c r="N2526" s="6" t="s">
        <v>8300</v>
      </c>
      <c r="O2526" s="5">
        <f t="shared" si="156"/>
        <v>101.6</v>
      </c>
      <c r="P2526">
        <f t="shared" si="157"/>
        <v>177.2093023255814</v>
      </c>
      <c r="Q2526" s="6" t="s">
        <v>8325</v>
      </c>
      <c r="R2526" s="6" t="s">
        <v>8354</v>
      </c>
      <c r="S2526">
        <f t="shared" si="158"/>
        <v>2014</v>
      </c>
      <c r="T2526">
        <f t="shared" si="159"/>
        <v>11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9">
        <v>41088.636238425926</v>
      </c>
      <c r="J2527" s="9">
        <v>41058.636238425926</v>
      </c>
      <c r="K2527" t="b">
        <v>0</v>
      </c>
      <c r="L2527">
        <v>80</v>
      </c>
      <c r="M2527" t="b">
        <v>1</v>
      </c>
      <c r="N2527" s="6" t="s">
        <v>8300</v>
      </c>
      <c r="O2527" s="5">
        <f t="shared" si="156"/>
        <v>100.325</v>
      </c>
      <c r="P2527">
        <f t="shared" si="157"/>
        <v>100.325</v>
      </c>
      <c r="Q2527" s="6" t="s">
        <v>8325</v>
      </c>
      <c r="R2527" s="6" t="s">
        <v>8354</v>
      </c>
      <c r="S2527">
        <f t="shared" si="158"/>
        <v>2012</v>
      </c>
      <c r="T2527">
        <f t="shared" si="159"/>
        <v>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9">
        <v>41980.999305555553</v>
      </c>
      <c r="J2528" s="9">
        <v>41952.882800925923</v>
      </c>
      <c r="K2528" t="b">
        <v>0</v>
      </c>
      <c r="L2528">
        <v>33</v>
      </c>
      <c r="M2528" t="b">
        <v>1</v>
      </c>
      <c r="N2528" s="6" t="s">
        <v>8300</v>
      </c>
      <c r="O2528" s="5">
        <f t="shared" si="156"/>
        <v>112.94999999999999</v>
      </c>
      <c r="P2528">
        <f t="shared" si="157"/>
        <v>136.90909090909091</v>
      </c>
      <c r="Q2528" s="6" t="s">
        <v>8325</v>
      </c>
      <c r="R2528" s="6" t="s">
        <v>8354</v>
      </c>
      <c r="S2528">
        <f t="shared" si="158"/>
        <v>2014</v>
      </c>
      <c r="T2528">
        <f t="shared" si="159"/>
        <v>11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9">
        <v>41564.957638888889</v>
      </c>
      <c r="J2529" s="9">
        <v>41546.542719907404</v>
      </c>
      <c r="K2529" t="b">
        <v>0</v>
      </c>
      <c r="L2529">
        <v>71</v>
      </c>
      <c r="M2529" t="b">
        <v>1</v>
      </c>
      <c r="N2529" s="6" t="s">
        <v>8300</v>
      </c>
      <c r="O2529" s="5">
        <f t="shared" si="156"/>
        <v>102.125</v>
      </c>
      <c r="P2529">
        <f t="shared" si="157"/>
        <v>57.535211267605632</v>
      </c>
      <c r="Q2529" s="6" t="s">
        <v>8325</v>
      </c>
      <c r="R2529" s="6" t="s">
        <v>8354</v>
      </c>
      <c r="S2529">
        <f t="shared" si="158"/>
        <v>2013</v>
      </c>
      <c r="T2529">
        <f t="shared" si="159"/>
        <v>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9">
        <v>42236.249999999993</v>
      </c>
      <c r="J2530" s="9">
        <v>42217.626192129632</v>
      </c>
      <c r="K2530" t="b">
        <v>0</v>
      </c>
      <c r="L2530">
        <v>81</v>
      </c>
      <c r="M2530" t="b">
        <v>1</v>
      </c>
      <c r="N2530" s="6" t="s">
        <v>8300</v>
      </c>
      <c r="O2530" s="5">
        <f t="shared" si="156"/>
        <v>107.24974999999999</v>
      </c>
      <c r="P2530">
        <f t="shared" si="157"/>
        <v>52.962839506172834</v>
      </c>
      <c r="Q2530" s="6" t="s">
        <v>8325</v>
      </c>
      <c r="R2530" s="6" t="s">
        <v>8354</v>
      </c>
      <c r="S2530">
        <f t="shared" si="158"/>
        <v>2015</v>
      </c>
      <c r="T2530">
        <f t="shared" si="159"/>
        <v>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9">
        <v>40992.830729166664</v>
      </c>
      <c r="J2531" s="9">
        <v>40947.872395833328</v>
      </c>
      <c r="K2531" t="b">
        <v>0</v>
      </c>
      <c r="L2531">
        <v>76</v>
      </c>
      <c r="M2531" t="b">
        <v>1</v>
      </c>
      <c r="N2531" s="6" t="s">
        <v>8300</v>
      </c>
      <c r="O2531" s="5">
        <f t="shared" si="156"/>
        <v>104.28333333333333</v>
      </c>
      <c r="P2531">
        <f t="shared" si="157"/>
        <v>82.328947368421055</v>
      </c>
      <c r="Q2531" s="6" t="s">
        <v>8325</v>
      </c>
      <c r="R2531" s="6" t="s">
        <v>8354</v>
      </c>
      <c r="S2531">
        <f t="shared" si="158"/>
        <v>2012</v>
      </c>
      <c r="T2531">
        <f t="shared" si="159"/>
        <v>2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9">
        <v>42113.993055555555</v>
      </c>
      <c r="J2532" s="9">
        <v>42081.656307870369</v>
      </c>
      <c r="K2532" t="b">
        <v>0</v>
      </c>
      <c r="L2532">
        <v>48</v>
      </c>
      <c r="M2532" t="b">
        <v>1</v>
      </c>
      <c r="N2532" s="6" t="s">
        <v>8300</v>
      </c>
      <c r="O2532" s="5">
        <f t="shared" si="156"/>
        <v>100</v>
      </c>
      <c r="P2532">
        <f t="shared" si="157"/>
        <v>135.41666666666666</v>
      </c>
      <c r="Q2532" s="6" t="s">
        <v>8325</v>
      </c>
      <c r="R2532" s="6" t="s">
        <v>8354</v>
      </c>
      <c r="S2532">
        <f t="shared" si="158"/>
        <v>2015</v>
      </c>
      <c r="T2532">
        <f t="shared" si="159"/>
        <v>3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9">
        <v>42230.957638888889</v>
      </c>
      <c r="J2533" s="9">
        <v>42208.471689814811</v>
      </c>
      <c r="K2533" t="b">
        <v>0</v>
      </c>
      <c r="L2533">
        <v>61</v>
      </c>
      <c r="M2533" t="b">
        <v>1</v>
      </c>
      <c r="N2533" s="6" t="s">
        <v>8300</v>
      </c>
      <c r="O2533" s="5">
        <f t="shared" si="156"/>
        <v>100.4</v>
      </c>
      <c r="P2533">
        <f t="shared" si="157"/>
        <v>74.06557377049181</v>
      </c>
      <c r="Q2533" s="6" t="s">
        <v>8325</v>
      </c>
      <c r="R2533" s="6" t="s">
        <v>8354</v>
      </c>
      <c r="S2533">
        <f t="shared" si="158"/>
        <v>2015</v>
      </c>
      <c r="T2533">
        <f t="shared" si="159"/>
        <v>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9">
        <v>41137.640810185185</v>
      </c>
      <c r="J2534" s="9">
        <v>41107.640810185185</v>
      </c>
      <c r="K2534" t="b">
        <v>0</v>
      </c>
      <c r="L2534">
        <v>60</v>
      </c>
      <c r="M2534" t="b">
        <v>1</v>
      </c>
      <c r="N2534" s="6" t="s">
        <v>8300</v>
      </c>
      <c r="O2534" s="5">
        <f t="shared" si="156"/>
        <v>126.125</v>
      </c>
      <c r="P2534">
        <f t="shared" si="157"/>
        <v>84.083333333333329</v>
      </c>
      <c r="Q2534" s="6" t="s">
        <v>8325</v>
      </c>
      <c r="R2534" s="6" t="s">
        <v>8354</v>
      </c>
      <c r="S2534">
        <f t="shared" si="158"/>
        <v>2012</v>
      </c>
      <c r="T2534">
        <f t="shared" si="159"/>
        <v>7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9">
        <v>41334.542453703703</v>
      </c>
      <c r="J2535" s="9">
        <v>41304.542951388888</v>
      </c>
      <c r="K2535" t="b">
        <v>0</v>
      </c>
      <c r="L2535">
        <v>136</v>
      </c>
      <c r="M2535" t="b">
        <v>1</v>
      </c>
      <c r="N2535" s="6" t="s">
        <v>8300</v>
      </c>
      <c r="O2535" s="5">
        <f t="shared" si="156"/>
        <v>110.66666666666667</v>
      </c>
      <c r="P2535">
        <f t="shared" si="157"/>
        <v>61.029411764705884</v>
      </c>
      <c r="Q2535" s="6" t="s">
        <v>8325</v>
      </c>
      <c r="R2535" s="6" t="s">
        <v>8354</v>
      </c>
      <c r="S2535">
        <f t="shared" si="158"/>
        <v>2013</v>
      </c>
      <c r="T2535">
        <f t="shared" si="159"/>
        <v>1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9">
        <v>40179.041666666664</v>
      </c>
      <c r="J2536" s="9">
        <v>40127.492037037038</v>
      </c>
      <c r="K2536" t="b">
        <v>0</v>
      </c>
      <c r="L2536">
        <v>14</v>
      </c>
      <c r="M2536" t="b">
        <v>1</v>
      </c>
      <c r="N2536" s="6" t="s">
        <v>8300</v>
      </c>
      <c r="O2536" s="5">
        <f t="shared" si="156"/>
        <v>105</v>
      </c>
      <c r="P2536">
        <f t="shared" si="157"/>
        <v>150</v>
      </c>
      <c r="Q2536" s="6" t="s">
        <v>8325</v>
      </c>
      <c r="R2536" s="6" t="s">
        <v>8354</v>
      </c>
      <c r="S2536">
        <f t="shared" si="158"/>
        <v>2009</v>
      </c>
      <c r="T2536">
        <f t="shared" si="159"/>
        <v>11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9">
        <v>41974.624363425923</v>
      </c>
      <c r="J2537" s="9">
        <v>41943.582696759258</v>
      </c>
      <c r="K2537" t="b">
        <v>0</v>
      </c>
      <c r="L2537">
        <v>78</v>
      </c>
      <c r="M2537" t="b">
        <v>1</v>
      </c>
      <c r="N2537" s="6" t="s">
        <v>8300</v>
      </c>
      <c r="O2537" s="5">
        <f t="shared" si="156"/>
        <v>103.77499999999999</v>
      </c>
      <c r="P2537">
        <f t="shared" si="157"/>
        <v>266.08974358974359</v>
      </c>
      <c r="Q2537" s="6" t="s">
        <v>8325</v>
      </c>
      <c r="R2537" s="6" t="s">
        <v>8354</v>
      </c>
      <c r="S2537">
        <f t="shared" si="158"/>
        <v>2014</v>
      </c>
      <c r="T2537">
        <f t="shared" si="159"/>
        <v>10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9">
        <v>41484.89775462963</v>
      </c>
      <c r="J2538" s="9">
        <v>41463.89775462963</v>
      </c>
      <c r="K2538" t="b">
        <v>0</v>
      </c>
      <c r="L2538">
        <v>4</v>
      </c>
      <c r="M2538" t="b">
        <v>1</v>
      </c>
      <c r="N2538" s="6" t="s">
        <v>8300</v>
      </c>
      <c r="O2538" s="5">
        <f t="shared" si="156"/>
        <v>115.99999999999999</v>
      </c>
      <c r="P2538">
        <f t="shared" si="157"/>
        <v>7.25</v>
      </c>
      <c r="Q2538" s="6" t="s">
        <v>8325</v>
      </c>
      <c r="R2538" s="6" t="s">
        <v>8354</v>
      </c>
      <c r="S2538">
        <f t="shared" si="158"/>
        <v>2013</v>
      </c>
      <c r="T2538">
        <f t="shared" si="159"/>
        <v>7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9">
        <v>40756.440451388888</v>
      </c>
      <c r="J2539" s="9">
        <v>40696.440451388888</v>
      </c>
      <c r="K2539" t="b">
        <v>0</v>
      </c>
      <c r="L2539">
        <v>11</v>
      </c>
      <c r="M2539" t="b">
        <v>1</v>
      </c>
      <c r="N2539" s="6" t="s">
        <v>8300</v>
      </c>
      <c r="O2539" s="5">
        <f t="shared" si="156"/>
        <v>110.00000000000001</v>
      </c>
      <c r="P2539">
        <f t="shared" si="157"/>
        <v>100</v>
      </c>
      <c r="Q2539" s="6" t="s">
        <v>8325</v>
      </c>
      <c r="R2539" s="6" t="s">
        <v>8354</v>
      </c>
      <c r="S2539">
        <f t="shared" si="158"/>
        <v>2011</v>
      </c>
      <c r="T2539">
        <f t="shared" si="159"/>
        <v>6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9">
        <v>41328.999305555553</v>
      </c>
      <c r="J2540" s="9">
        <v>41298.301631944443</v>
      </c>
      <c r="K2540" t="b">
        <v>0</v>
      </c>
      <c r="L2540">
        <v>185</v>
      </c>
      <c r="M2540" t="b">
        <v>1</v>
      </c>
      <c r="N2540" s="6" t="s">
        <v>8300</v>
      </c>
      <c r="O2540" s="5">
        <f t="shared" si="156"/>
        <v>113.01761111111111</v>
      </c>
      <c r="P2540">
        <f t="shared" si="157"/>
        <v>109.96308108108107</v>
      </c>
      <c r="Q2540" s="6" t="s">
        <v>8325</v>
      </c>
      <c r="R2540" s="6" t="s">
        <v>8354</v>
      </c>
      <c r="S2540">
        <f t="shared" si="158"/>
        <v>2013</v>
      </c>
      <c r="T2540">
        <f t="shared" si="159"/>
        <v>1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9">
        <v>42037.693888888891</v>
      </c>
      <c r="J2541" s="9">
        <v>41977.693888888891</v>
      </c>
      <c r="K2541" t="b">
        <v>0</v>
      </c>
      <c r="L2541">
        <v>59</v>
      </c>
      <c r="M2541" t="b">
        <v>1</v>
      </c>
      <c r="N2541" s="6" t="s">
        <v>8300</v>
      </c>
      <c r="O2541" s="5">
        <f t="shared" si="156"/>
        <v>100.25</v>
      </c>
      <c r="P2541">
        <f t="shared" si="157"/>
        <v>169.91525423728814</v>
      </c>
      <c r="Q2541" s="6" t="s">
        <v>8325</v>
      </c>
      <c r="R2541" s="6" t="s">
        <v>8354</v>
      </c>
      <c r="S2541">
        <f t="shared" si="158"/>
        <v>2014</v>
      </c>
      <c r="T2541">
        <f t="shared" si="159"/>
        <v>12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9">
        <v>40845.466678240737</v>
      </c>
      <c r="J2542" s="9">
        <v>40785.466678240737</v>
      </c>
      <c r="K2542" t="b">
        <v>0</v>
      </c>
      <c r="L2542">
        <v>27</v>
      </c>
      <c r="M2542" t="b">
        <v>1</v>
      </c>
      <c r="N2542" s="6" t="s">
        <v>8300</v>
      </c>
      <c r="O2542" s="5">
        <f t="shared" si="156"/>
        <v>103.4</v>
      </c>
      <c r="P2542">
        <f t="shared" si="157"/>
        <v>95.740740740740748</v>
      </c>
      <c r="Q2542" s="6" t="s">
        <v>8325</v>
      </c>
      <c r="R2542" s="6" t="s">
        <v>8354</v>
      </c>
      <c r="S2542">
        <f t="shared" si="158"/>
        <v>2011</v>
      </c>
      <c r="T2542">
        <f t="shared" si="159"/>
        <v>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9">
        <v>41543.240949074068</v>
      </c>
      <c r="J2543" s="9">
        <v>41483.240949074068</v>
      </c>
      <c r="K2543" t="b">
        <v>0</v>
      </c>
      <c r="L2543">
        <v>63</v>
      </c>
      <c r="M2543" t="b">
        <v>1</v>
      </c>
      <c r="N2543" s="6" t="s">
        <v>8300</v>
      </c>
      <c r="O2543" s="5">
        <f t="shared" si="156"/>
        <v>107.02857142857142</v>
      </c>
      <c r="P2543">
        <f t="shared" si="157"/>
        <v>59.460317460317462</v>
      </c>
      <c r="Q2543" s="6" t="s">
        <v>8325</v>
      </c>
      <c r="R2543" s="6" t="s">
        <v>8354</v>
      </c>
      <c r="S2543">
        <f t="shared" si="158"/>
        <v>2013</v>
      </c>
      <c r="T2543">
        <f t="shared" si="159"/>
        <v>7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9">
        <v>41547.957638888889</v>
      </c>
      <c r="J2544" s="9">
        <v>41509.218252314815</v>
      </c>
      <c r="K2544" t="b">
        <v>0</v>
      </c>
      <c r="L2544">
        <v>13</v>
      </c>
      <c r="M2544" t="b">
        <v>1</v>
      </c>
      <c r="N2544" s="6" t="s">
        <v>8300</v>
      </c>
      <c r="O2544" s="5">
        <f t="shared" si="156"/>
        <v>103.57142857142858</v>
      </c>
      <c r="P2544">
        <f t="shared" si="157"/>
        <v>55.769230769230766</v>
      </c>
      <c r="Q2544" s="6" t="s">
        <v>8325</v>
      </c>
      <c r="R2544" s="6" t="s">
        <v>8354</v>
      </c>
      <c r="S2544">
        <f t="shared" si="158"/>
        <v>2013</v>
      </c>
      <c r="T2544">
        <f t="shared" si="159"/>
        <v>8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9">
        <v>40544.916666666664</v>
      </c>
      <c r="J2545" s="9">
        <v>40513.899282407401</v>
      </c>
      <c r="K2545" t="b">
        <v>0</v>
      </c>
      <c r="L2545">
        <v>13</v>
      </c>
      <c r="M2545" t="b">
        <v>1</v>
      </c>
      <c r="N2545" s="6" t="s">
        <v>8300</v>
      </c>
      <c r="O2545" s="5">
        <f t="shared" si="156"/>
        <v>156.4</v>
      </c>
      <c r="P2545">
        <f t="shared" si="157"/>
        <v>30.076923076923077</v>
      </c>
      <c r="Q2545" s="6" t="s">
        <v>8325</v>
      </c>
      <c r="R2545" s="6" t="s">
        <v>8354</v>
      </c>
      <c r="S2545">
        <f t="shared" si="158"/>
        <v>2010</v>
      </c>
      <c r="T2545">
        <f t="shared" si="159"/>
        <v>12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9">
        <v>41098.3121412037</v>
      </c>
      <c r="J2546" s="9">
        <v>41068.3121412037</v>
      </c>
      <c r="K2546" t="b">
        <v>0</v>
      </c>
      <c r="L2546">
        <v>57</v>
      </c>
      <c r="M2546" t="b">
        <v>1</v>
      </c>
      <c r="N2546" s="6" t="s">
        <v>8300</v>
      </c>
      <c r="O2546" s="5">
        <f t="shared" si="156"/>
        <v>100.82</v>
      </c>
      <c r="P2546">
        <f t="shared" si="157"/>
        <v>88.438596491228068</v>
      </c>
      <c r="Q2546" s="6" t="s">
        <v>8325</v>
      </c>
      <c r="R2546" s="6" t="s">
        <v>8354</v>
      </c>
      <c r="S2546">
        <f t="shared" si="158"/>
        <v>2012</v>
      </c>
      <c r="T2546">
        <f t="shared" si="159"/>
        <v>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9">
        <v>42061.812499999993</v>
      </c>
      <c r="J2547" s="9">
        <v>42026.929837962954</v>
      </c>
      <c r="K2547" t="b">
        <v>0</v>
      </c>
      <c r="L2547">
        <v>61</v>
      </c>
      <c r="M2547" t="b">
        <v>1</v>
      </c>
      <c r="N2547" s="6" t="s">
        <v>8300</v>
      </c>
      <c r="O2547" s="5">
        <f t="shared" si="156"/>
        <v>195.3</v>
      </c>
      <c r="P2547">
        <f t="shared" si="157"/>
        <v>64.032786885245898</v>
      </c>
      <c r="Q2547" s="6" t="s">
        <v>8325</v>
      </c>
      <c r="R2547" s="6" t="s">
        <v>8354</v>
      </c>
      <c r="S2547">
        <f t="shared" si="158"/>
        <v>2015</v>
      </c>
      <c r="T2547">
        <f t="shared" si="159"/>
        <v>1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9">
        <v>41552</v>
      </c>
      <c r="J2548" s="9">
        <v>41524.650219907402</v>
      </c>
      <c r="K2548" t="b">
        <v>0</v>
      </c>
      <c r="L2548">
        <v>65</v>
      </c>
      <c r="M2548" t="b">
        <v>1</v>
      </c>
      <c r="N2548" s="6" t="s">
        <v>8300</v>
      </c>
      <c r="O2548" s="5">
        <f t="shared" si="156"/>
        <v>111.71428571428572</v>
      </c>
      <c r="P2548">
        <f t="shared" si="157"/>
        <v>60.153846153846153</v>
      </c>
      <c r="Q2548" s="6" t="s">
        <v>8325</v>
      </c>
      <c r="R2548" s="6" t="s">
        <v>8354</v>
      </c>
      <c r="S2548">
        <f t="shared" si="158"/>
        <v>2013</v>
      </c>
      <c r="T2548">
        <f t="shared" si="159"/>
        <v>9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9">
        <v>41003.523182870369</v>
      </c>
      <c r="J2549" s="9">
        <v>40973.564849537033</v>
      </c>
      <c r="K2549" t="b">
        <v>0</v>
      </c>
      <c r="L2549">
        <v>134</v>
      </c>
      <c r="M2549" t="b">
        <v>1</v>
      </c>
      <c r="N2549" s="6" t="s">
        <v>8300</v>
      </c>
      <c r="O2549" s="5">
        <f t="shared" si="156"/>
        <v>119.85454545454546</v>
      </c>
      <c r="P2549">
        <f t="shared" si="157"/>
        <v>49.194029850746269</v>
      </c>
      <c r="Q2549" s="6" t="s">
        <v>8325</v>
      </c>
      <c r="R2549" s="6" t="s">
        <v>8354</v>
      </c>
      <c r="S2549">
        <f t="shared" si="158"/>
        <v>2012</v>
      </c>
      <c r="T2549">
        <f t="shared" si="159"/>
        <v>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9">
        <v>42642.977083333331</v>
      </c>
      <c r="J2550" s="9">
        <v>42618.417094907411</v>
      </c>
      <c r="K2550" t="b">
        <v>0</v>
      </c>
      <c r="L2550">
        <v>37</v>
      </c>
      <c r="M2550" t="b">
        <v>1</v>
      </c>
      <c r="N2550" s="6" t="s">
        <v>8300</v>
      </c>
      <c r="O2550" s="5">
        <f t="shared" si="156"/>
        <v>101.85</v>
      </c>
      <c r="P2550">
        <f t="shared" si="157"/>
        <v>165.16216216216216</v>
      </c>
      <c r="Q2550" s="6" t="s">
        <v>8325</v>
      </c>
      <c r="R2550" s="6" t="s">
        <v>8354</v>
      </c>
      <c r="S2550">
        <f t="shared" si="158"/>
        <v>2016</v>
      </c>
      <c r="T2550">
        <f t="shared" si="159"/>
        <v>9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9">
        <v>41425.5</v>
      </c>
      <c r="J2551" s="9">
        <v>41390.549421296295</v>
      </c>
      <c r="K2551" t="b">
        <v>0</v>
      </c>
      <c r="L2551">
        <v>37</v>
      </c>
      <c r="M2551" t="b">
        <v>1</v>
      </c>
      <c r="N2551" s="6" t="s">
        <v>8300</v>
      </c>
      <c r="O2551" s="5">
        <f t="shared" si="156"/>
        <v>102.80254777070064</v>
      </c>
      <c r="P2551">
        <f t="shared" si="157"/>
        <v>43.621621621621621</v>
      </c>
      <c r="Q2551" s="6" t="s">
        <v>8325</v>
      </c>
      <c r="R2551" s="6" t="s">
        <v>8354</v>
      </c>
      <c r="S2551">
        <f t="shared" si="158"/>
        <v>2013</v>
      </c>
      <c r="T2551">
        <f t="shared" si="159"/>
        <v>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9">
        <v>42284.957638888889</v>
      </c>
      <c r="J2552" s="9">
        <v>42228.425995370366</v>
      </c>
      <c r="K2552" t="b">
        <v>0</v>
      </c>
      <c r="L2552">
        <v>150</v>
      </c>
      <c r="M2552" t="b">
        <v>1</v>
      </c>
      <c r="N2552" s="6" t="s">
        <v>8300</v>
      </c>
      <c r="O2552" s="5">
        <f t="shared" si="156"/>
        <v>100.84615384615385</v>
      </c>
      <c r="P2552">
        <f t="shared" si="157"/>
        <v>43.7</v>
      </c>
      <c r="Q2552" s="6" t="s">
        <v>8325</v>
      </c>
      <c r="R2552" s="6" t="s">
        <v>8354</v>
      </c>
      <c r="S2552">
        <f t="shared" si="158"/>
        <v>2015</v>
      </c>
      <c r="T2552">
        <f t="shared" si="159"/>
        <v>8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9">
        <v>40989.658333333333</v>
      </c>
      <c r="J2553" s="9">
        <v>40961.043807870366</v>
      </c>
      <c r="K2553" t="b">
        <v>0</v>
      </c>
      <c r="L2553">
        <v>56</v>
      </c>
      <c r="M2553" t="b">
        <v>1</v>
      </c>
      <c r="N2553" s="6" t="s">
        <v>8300</v>
      </c>
      <c r="O2553" s="5">
        <f t="shared" si="156"/>
        <v>102.73469387755102</v>
      </c>
      <c r="P2553">
        <f t="shared" si="157"/>
        <v>67.419642857142861</v>
      </c>
      <c r="Q2553" s="6" t="s">
        <v>8325</v>
      </c>
      <c r="R2553" s="6" t="s">
        <v>8354</v>
      </c>
      <c r="S2553">
        <f t="shared" si="158"/>
        <v>2012</v>
      </c>
      <c r="T2553">
        <f t="shared" si="159"/>
        <v>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9">
        <v>42799.601631944439</v>
      </c>
      <c r="J2554" s="9">
        <v>42769.601631944439</v>
      </c>
      <c r="K2554" t="b">
        <v>0</v>
      </c>
      <c r="L2554">
        <v>18</v>
      </c>
      <c r="M2554" t="b">
        <v>1</v>
      </c>
      <c r="N2554" s="6" t="s">
        <v>8300</v>
      </c>
      <c r="O2554" s="5">
        <f t="shared" si="156"/>
        <v>106.5</v>
      </c>
      <c r="P2554">
        <f t="shared" si="157"/>
        <v>177.5</v>
      </c>
      <c r="Q2554" s="6" t="s">
        <v>8325</v>
      </c>
      <c r="R2554" s="6" t="s">
        <v>8354</v>
      </c>
      <c r="S2554">
        <f t="shared" si="158"/>
        <v>2017</v>
      </c>
      <c r="T2554">
        <f t="shared" si="159"/>
        <v>2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9">
        <v>41172.99082175926</v>
      </c>
      <c r="J2555" s="9">
        <v>41112.99082175926</v>
      </c>
      <c r="K2555" t="b">
        <v>0</v>
      </c>
      <c r="L2555">
        <v>60</v>
      </c>
      <c r="M2555" t="b">
        <v>1</v>
      </c>
      <c r="N2555" s="6" t="s">
        <v>8300</v>
      </c>
      <c r="O2555" s="5">
        <f t="shared" si="156"/>
        <v>155.53333333333333</v>
      </c>
      <c r="P2555">
        <f t="shared" si="157"/>
        <v>38.883333333333333</v>
      </c>
      <c r="Q2555" s="6" t="s">
        <v>8325</v>
      </c>
      <c r="R2555" s="6" t="s">
        <v>8354</v>
      </c>
      <c r="S2555">
        <f t="shared" si="158"/>
        <v>2012</v>
      </c>
      <c r="T2555">
        <f t="shared" si="159"/>
        <v>7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9">
        <v>42155.957638888889</v>
      </c>
      <c r="J2556" s="9">
        <v>42124.869942129626</v>
      </c>
      <c r="K2556" t="b">
        <v>0</v>
      </c>
      <c r="L2556">
        <v>67</v>
      </c>
      <c r="M2556" t="b">
        <v>1</v>
      </c>
      <c r="N2556" s="6" t="s">
        <v>8300</v>
      </c>
      <c r="O2556" s="5">
        <f t="shared" si="156"/>
        <v>122.8</v>
      </c>
      <c r="P2556">
        <f t="shared" si="157"/>
        <v>54.985074626865675</v>
      </c>
      <c r="Q2556" s="6" t="s">
        <v>8325</v>
      </c>
      <c r="R2556" s="6" t="s">
        <v>8354</v>
      </c>
      <c r="S2556">
        <f t="shared" si="158"/>
        <v>2015</v>
      </c>
      <c r="T2556">
        <f t="shared" si="159"/>
        <v>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9">
        <v>41057.44667824074</v>
      </c>
      <c r="J2557" s="9">
        <v>41026.44667824074</v>
      </c>
      <c r="K2557" t="b">
        <v>0</v>
      </c>
      <c r="L2557">
        <v>35</v>
      </c>
      <c r="M2557" t="b">
        <v>1</v>
      </c>
      <c r="N2557" s="6" t="s">
        <v>8300</v>
      </c>
      <c r="O2557" s="5">
        <f t="shared" si="156"/>
        <v>107.35</v>
      </c>
      <c r="P2557">
        <f t="shared" si="157"/>
        <v>61.342857142857142</v>
      </c>
      <c r="Q2557" s="6" t="s">
        <v>8325</v>
      </c>
      <c r="R2557" s="6" t="s">
        <v>8354</v>
      </c>
      <c r="S2557">
        <f t="shared" si="158"/>
        <v>2012</v>
      </c>
      <c r="T2557">
        <f t="shared" si="159"/>
        <v>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9">
        <v>41267.783067129625</v>
      </c>
      <c r="J2558" s="9">
        <v>41222.783067129625</v>
      </c>
      <c r="K2558" t="b">
        <v>0</v>
      </c>
      <c r="L2558">
        <v>34</v>
      </c>
      <c r="M2558" t="b">
        <v>1</v>
      </c>
      <c r="N2558" s="6" t="s">
        <v>8300</v>
      </c>
      <c r="O2558" s="5">
        <f t="shared" si="156"/>
        <v>105.50335570469798</v>
      </c>
      <c r="P2558">
        <f t="shared" si="157"/>
        <v>23.117647058823529</v>
      </c>
      <c r="Q2558" s="6" t="s">
        <v>8325</v>
      </c>
      <c r="R2558" s="6" t="s">
        <v>8354</v>
      </c>
      <c r="S2558">
        <f t="shared" si="158"/>
        <v>2012</v>
      </c>
      <c r="T2558">
        <f t="shared" si="159"/>
        <v>11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9">
        <v>41774.536874999998</v>
      </c>
      <c r="J2559" s="9">
        <v>41744.536874999998</v>
      </c>
      <c r="K2559" t="b">
        <v>0</v>
      </c>
      <c r="L2559">
        <v>36</v>
      </c>
      <c r="M2559" t="b">
        <v>1</v>
      </c>
      <c r="N2559" s="6" t="s">
        <v>8300</v>
      </c>
      <c r="O2559" s="5">
        <f t="shared" si="156"/>
        <v>118.44444444444444</v>
      </c>
      <c r="P2559">
        <f t="shared" si="157"/>
        <v>29.611111111111111</v>
      </c>
      <c r="Q2559" s="6" t="s">
        <v>8325</v>
      </c>
      <c r="R2559" s="6" t="s">
        <v>8354</v>
      </c>
      <c r="S2559">
        <f t="shared" si="158"/>
        <v>2014</v>
      </c>
      <c r="T2559">
        <f t="shared" si="159"/>
        <v>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9">
        <v>42125.374305555553</v>
      </c>
      <c r="J2560" s="9">
        <v>42093.651689814818</v>
      </c>
      <c r="K2560" t="b">
        <v>0</v>
      </c>
      <c r="L2560">
        <v>18</v>
      </c>
      <c r="M2560" t="b">
        <v>1</v>
      </c>
      <c r="N2560" s="6" t="s">
        <v>8300</v>
      </c>
      <c r="O2560" s="5">
        <f t="shared" si="156"/>
        <v>108.88</v>
      </c>
      <c r="P2560">
        <f t="shared" si="157"/>
        <v>75.611111111111114</v>
      </c>
      <c r="Q2560" s="6" t="s">
        <v>8325</v>
      </c>
      <c r="R2560" s="6" t="s">
        <v>8354</v>
      </c>
      <c r="S2560">
        <f t="shared" si="158"/>
        <v>2015</v>
      </c>
      <c r="T2560">
        <f t="shared" si="159"/>
        <v>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9">
        <v>40862.609027777777</v>
      </c>
      <c r="J2561" s="9">
        <v>40829.665324074071</v>
      </c>
      <c r="K2561" t="b">
        <v>0</v>
      </c>
      <c r="L2561">
        <v>25</v>
      </c>
      <c r="M2561" t="b">
        <v>1</v>
      </c>
      <c r="N2561" s="6" t="s">
        <v>8300</v>
      </c>
      <c r="O2561" s="5">
        <f t="shared" si="156"/>
        <v>111.25</v>
      </c>
      <c r="P2561">
        <f t="shared" si="157"/>
        <v>35.6</v>
      </c>
      <c r="Q2561" s="6" t="s">
        <v>8325</v>
      </c>
      <c r="R2561" s="6" t="s">
        <v>8354</v>
      </c>
      <c r="S2561">
        <f t="shared" si="158"/>
        <v>2011</v>
      </c>
      <c r="T2561">
        <f t="shared" si="159"/>
        <v>10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9">
        <v>42069.742754629631</v>
      </c>
      <c r="J2562" s="9">
        <v>42039.742754629631</v>
      </c>
      <c r="K2562" t="b">
        <v>0</v>
      </c>
      <c r="L2562">
        <v>21</v>
      </c>
      <c r="M2562" t="b">
        <v>1</v>
      </c>
      <c r="N2562" s="6" t="s">
        <v>8300</v>
      </c>
      <c r="O2562" s="5">
        <f t="shared" ref="O2562:O2625" si="160">E2562/D2562*100</f>
        <v>100.1</v>
      </c>
      <c r="P2562">
        <f t="shared" ref="P2562:P2625" si="161">E2562/L2562</f>
        <v>143</v>
      </c>
      <c r="Q2562" s="6" t="s">
        <v>8325</v>
      </c>
      <c r="R2562" s="6" t="s">
        <v>8354</v>
      </c>
      <c r="S2562">
        <f t="shared" si="158"/>
        <v>2015</v>
      </c>
      <c r="T2562">
        <f t="shared" si="159"/>
        <v>2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9">
        <v>42290.320474537039</v>
      </c>
      <c r="J2563" s="9">
        <v>42260.320474537039</v>
      </c>
      <c r="K2563" t="b">
        <v>0</v>
      </c>
      <c r="L2563">
        <v>0</v>
      </c>
      <c r="M2563" t="b">
        <v>0</v>
      </c>
      <c r="N2563" s="6" t="s">
        <v>8284</v>
      </c>
      <c r="O2563" s="5">
        <f t="shared" si="160"/>
        <v>0</v>
      </c>
      <c r="P2563" t="e">
        <f t="shared" si="161"/>
        <v>#DIV/0!</v>
      </c>
      <c r="Q2563" s="6" t="s">
        <v>8336</v>
      </c>
      <c r="R2563" s="6" t="s">
        <v>8337</v>
      </c>
      <c r="S2563">
        <f t="shared" ref="S2563:S2626" si="162">YEAR(J2563)</f>
        <v>2015</v>
      </c>
      <c r="T2563">
        <f t="shared" ref="T2563:T2626" si="163">MONTH(J2563)</f>
        <v>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9">
        <v>42654.316423611112</v>
      </c>
      <c r="J2564" s="9">
        <v>42594.316423611112</v>
      </c>
      <c r="K2564" t="b">
        <v>0</v>
      </c>
      <c r="L2564">
        <v>3</v>
      </c>
      <c r="M2564" t="b">
        <v>0</v>
      </c>
      <c r="N2564" s="6" t="s">
        <v>8284</v>
      </c>
      <c r="O2564" s="5">
        <f t="shared" si="160"/>
        <v>0.75</v>
      </c>
      <c r="P2564">
        <f t="shared" si="161"/>
        <v>25</v>
      </c>
      <c r="Q2564" s="6" t="s">
        <v>8336</v>
      </c>
      <c r="R2564" s="6" t="s">
        <v>8337</v>
      </c>
      <c r="S2564">
        <f t="shared" si="162"/>
        <v>2016</v>
      </c>
      <c r="T2564">
        <f t="shared" si="163"/>
        <v>8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9">
        <v>42214.931145833332</v>
      </c>
      <c r="J2565" s="9">
        <v>42154.931145833332</v>
      </c>
      <c r="K2565" t="b">
        <v>0</v>
      </c>
      <c r="L2565">
        <v>0</v>
      </c>
      <c r="M2565" t="b">
        <v>0</v>
      </c>
      <c r="N2565" s="6" t="s">
        <v>8284</v>
      </c>
      <c r="O2565" s="5">
        <f t="shared" si="160"/>
        <v>0</v>
      </c>
      <c r="P2565" t="e">
        <f t="shared" si="161"/>
        <v>#DIV/0!</v>
      </c>
      <c r="Q2565" s="6" t="s">
        <v>8336</v>
      </c>
      <c r="R2565" s="6" t="s">
        <v>8337</v>
      </c>
      <c r="S2565">
        <f t="shared" si="162"/>
        <v>2015</v>
      </c>
      <c r="T2565">
        <f t="shared" si="163"/>
        <v>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9">
        <v>41851.83216435185</v>
      </c>
      <c r="J2566" s="9">
        <v>41821.83216435185</v>
      </c>
      <c r="K2566" t="b">
        <v>0</v>
      </c>
      <c r="L2566">
        <v>0</v>
      </c>
      <c r="M2566" t="b">
        <v>0</v>
      </c>
      <c r="N2566" s="6" t="s">
        <v>8284</v>
      </c>
      <c r="O2566" s="5">
        <f t="shared" si="160"/>
        <v>0</v>
      </c>
      <c r="P2566" t="e">
        <f t="shared" si="161"/>
        <v>#DIV/0!</v>
      </c>
      <c r="Q2566" s="6" t="s">
        <v>8336</v>
      </c>
      <c r="R2566" s="6" t="s">
        <v>8337</v>
      </c>
      <c r="S2566">
        <f t="shared" si="162"/>
        <v>2014</v>
      </c>
      <c r="T2566">
        <f t="shared" si="163"/>
        <v>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9">
        <v>42499.659722222219</v>
      </c>
      <c r="J2567" s="9">
        <v>42440.442002314812</v>
      </c>
      <c r="K2567" t="b">
        <v>0</v>
      </c>
      <c r="L2567">
        <v>1</v>
      </c>
      <c r="M2567" t="b">
        <v>0</v>
      </c>
      <c r="N2567" s="6" t="s">
        <v>8284</v>
      </c>
      <c r="O2567" s="5">
        <f t="shared" si="160"/>
        <v>1</v>
      </c>
      <c r="P2567">
        <f t="shared" si="161"/>
        <v>100</v>
      </c>
      <c r="Q2567" s="6" t="s">
        <v>8336</v>
      </c>
      <c r="R2567" s="6" t="s">
        <v>8337</v>
      </c>
      <c r="S2567">
        <f t="shared" si="162"/>
        <v>2016</v>
      </c>
      <c r="T2567">
        <f t="shared" si="163"/>
        <v>3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9">
        <v>41872.772546296292</v>
      </c>
      <c r="J2568" s="9">
        <v>41842.772546296292</v>
      </c>
      <c r="K2568" t="b">
        <v>0</v>
      </c>
      <c r="L2568">
        <v>0</v>
      </c>
      <c r="M2568" t="b">
        <v>0</v>
      </c>
      <c r="N2568" s="6" t="s">
        <v>8284</v>
      </c>
      <c r="O2568" s="5">
        <f t="shared" si="160"/>
        <v>0</v>
      </c>
      <c r="P2568" t="e">
        <f t="shared" si="161"/>
        <v>#DIV/0!</v>
      </c>
      <c r="Q2568" s="6" t="s">
        <v>8336</v>
      </c>
      <c r="R2568" s="6" t="s">
        <v>8337</v>
      </c>
      <c r="S2568">
        <f t="shared" si="162"/>
        <v>2014</v>
      </c>
      <c r="T2568">
        <f t="shared" si="163"/>
        <v>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9">
        <v>42117.670578703699</v>
      </c>
      <c r="J2569" s="9">
        <v>42087.670578703699</v>
      </c>
      <c r="K2569" t="b">
        <v>0</v>
      </c>
      <c r="L2569">
        <v>2</v>
      </c>
      <c r="M2569" t="b">
        <v>0</v>
      </c>
      <c r="N2569" s="6" t="s">
        <v>8284</v>
      </c>
      <c r="O2569" s="5">
        <f t="shared" si="160"/>
        <v>0.26666666666666666</v>
      </c>
      <c r="P2569">
        <f t="shared" si="161"/>
        <v>60</v>
      </c>
      <c r="Q2569" s="6" t="s">
        <v>8336</v>
      </c>
      <c r="R2569" s="6" t="s">
        <v>8337</v>
      </c>
      <c r="S2569">
        <f t="shared" si="162"/>
        <v>2015</v>
      </c>
      <c r="T2569">
        <f t="shared" si="163"/>
        <v>3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9">
        <v>42614.45826388889</v>
      </c>
      <c r="J2570" s="9">
        <v>42584.45826388889</v>
      </c>
      <c r="K2570" t="b">
        <v>0</v>
      </c>
      <c r="L2570">
        <v>1</v>
      </c>
      <c r="M2570" t="b">
        <v>0</v>
      </c>
      <c r="N2570" s="6" t="s">
        <v>8284</v>
      </c>
      <c r="O2570" s="5">
        <f t="shared" si="160"/>
        <v>0.5</v>
      </c>
      <c r="P2570">
        <f t="shared" si="161"/>
        <v>50</v>
      </c>
      <c r="Q2570" s="6" t="s">
        <v>8336</v>
      </c>
      <c r="R2570" s="6" t="s">
        <v>8337</v>
      </c>
      <c r="S2570">
        <f t="shared" si="162"/>
        <v>2016</v>
      </c>
      <c r="T2570">
        <f t="shared" si="163"/>
        <v>8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9">
        <v>42263.897129629629</v>
      </c>
      <c r="J2571" s="9">
        <v>42233.897129629629</v>
      </c>
      <c r="K2571" t="b">
        <v>0</v>
      </c>
      <c r="L2571">
        <v>2</v>
      </c>
      <c r="M2571" t="b">
        <v>0</v>
      </c>
      <c r="N2571" s="6" t="s">
        <v>8284</v>
      </c>
      <c r="O2571" s="5">
        <f t="shared" si="160"/>
        <v>2.2307692307692308</v>
      </c>
      <c r="P2571">
        <f t="shared" si="161"/>
        <v>72.5</v>
      </c>
      <c r="Q2571" s="6" t="s">
        <v>8336</v>
      </c>
      <c r="R2571" s="6" t="s">
        <v>8337</v>
      </c>
      <c r="S2571">
        <f t="shared" si="162"/>
        <v>2015</v>
      </c>
      <c r="T2571">
        <f t="shared" si="163"/>
        <v>8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9">
        <v>42774.694849537038</v>
      </c>
      <c r="J2572" s="9">
        <v>42744.694849537038</v>
      </c>
      <c r="K2572" t="b">
        <v>0</v>
      </c>
      <c r="L2572">
        <v>2</v>
      </c>
      <c r="M2572" t="b">
        <v>0</v>
      </c>
      <c r="N2572" s="6" t="s">
        <v>8284</v>
      </c>
      <c r="O2572" s="5">
        <f t="shared" si="160"/>
        <v>0.84285714285714297</v>
      </c>
      <c r="P2572">
        <f t="shared" si="161"/>
        <v>29.5</v>
      </c>
      <c r="Q2572" s="6" t="s">
        <v>8336</v>
      </c>
      <c r="R2572" s="6" t="s">
        <v>8337</v>
      </c>
      <c r="S2572">
        <f t="shared" si="162"/>
        <v>2017</v>
      </c>
      <c r="T2572">
        <f t="shared" si="163"/>
        <v>1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9">
        <v>42509.133344907408</v>
      </c>
      <c r="J2573" s="9">
        <v>42449.133344907408</v>
      </c>
      <c r="K2573" t="b">
        <v>0</v>
      </c>
      <c r="L2573">
        <v>4</v>
      </c>
      <c r="M2573" t="b">
        <v>0</v>
      </c>
      <c r="N2573" s="6" t="s">
        <v>8284</v>
      </c>
      <c r="O2573" s="5">
        <f t="shared" si="160"/>
        <v>0.25</v>
      </c>
      <c r="P2573">
        <f t="shared" si="161"/>
        <v>62.5</v>
      </c>
      <c r="Q2573" s="6" t="s">
        <v>8336</v>
      </c>
      <c r="R2573" s="6" t="s">
        <v>8337</v>
      </c>
      <c r="S2573">
        <f t="shared" si="162"/>
        <v>2016</v>
      </c>
      <c r="T2573">
        <f t="shared" si="163"/>
        <v>3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9">
        <v>42106.911076388882</v>
      </c>
      <c r="J2574" s="9">
        <v>42076.911076388882</v>
      </c>
      <c r="K2574" t="b">
        <v>0</v>
      </c>
      <c r="L2574">
        <v>0</v>
      </c>
      <c r="M2574" t="b">
        <v>0</v>
      </c>
      <c r="N2574" s="6" t="s">
        <v>8284</v>
      </c>
      <c r="O2574" s="5">
        <f t="shared" si="160"/>
        <v>0</v>
      </c>
      <c r="P2574" t="e">
        <f t="shared" si="161"/>
        <v>#DIV/0!</v>
      </c>
      <c r="Q2574" s="6" t="s">
        <v>8336</v>
      </c>
      <c r="R2574" s="6" t="s">
        <v>8337</v>
      </c>
      <c r="S2574">
        <f t="shared" si="162"/>
        <v>2015</v>
      </c>
      <c r="T2574">
        <f t="shared" si="163"/>
        <v>3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9">
        <v>41874.383668981478</v>
      </c>
      <c r="J2575" s="9">
        <v>41829.383668981478</v>
      </c>
      <c r="K2575" t="b">
        <v>0</v>
      </c>
      <c r="L2575">
        <v>0</v>
      </c>
      <c r="M2575" t="b">
        <v>0</v>
      </c>
      <c r="N2575" s="6" t="s">
        <v>8284</v>
      </c>
      <c r="O2575" s="5">
        <f t="shared" si="160"/>
        <v>0</v>
      </c>
      <c r="P2575" t="e">
        <f t="shared" si="161"/>
        <v>#DIV/0!</v>
      </c>
      <c r="Q2575" s="6" t="s">
        <v>8336</v>
      </c>
      <c r="R2575" s="6" t="s">
        <v>8337</v>
      </c>
      <c r="S2575">
        <f t="shared" si="162"/>
        <v>2014</v>
      </c>
      <c r="T2575">
        <f t="shared" si="163"/>
        <v>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9">
        <v>42508.617418981477</v>
      </c>
      <c r="J2576" s="9">
        <v>42487.617418981477</v>
      </c>
      <c r="K2576" t="b">
        <v>0</v>
      </c>
      <c r="L2576">
        <v>0</v>
      </c>
      <c r="M2576" t="b">
        <v>0</v>
      </c>
      <c r="N2576" s="6" t="s">
        <v>8284</v>
      </c>
      <c r="O2576" s="5">
        <f t="shared" si="160"/>
        <v>0</v>
      </c>
      <c r="P2576" t="e">
        <f t="shared" si="161"/>
        <v>#DIV/0!</v>
      </c>
      <c r="Q2576" s="6" t="s">
        <v>8336</v>
      </c>
      <c r="R2576" s="6" t="s">
        <v>8337</v>
      </c>
      <c r="S2576">
        <f t="shared" si="162"/>
        <v>2016</v>
      </c>
      <c r="T2576">
        <f t="shared" si="163"/>
        <v>4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9">
        <v>42015.90039351851</v>
      </c>
      <c r="J2577" s="9">
        <v>41985.90039351851</v>
      </c>
      <c r="K2577" t="b">
        <v>0</v>
      </c>
      <c r="L2577">
        <v>0</v>
      </c>
      <c r="M2577" t="b">
        <v>0</v>
      </c>
      <c r="N2577" s="6" t="s">
        <v>8284</v>
      </c>
      <c r="O2577" s="5">
        <f t="shared" si="160"/>
        <v>0</v>
      </c>
      <c r="P2577" t="e">
        <f t="shared" si="161"/>
        <v>#DIV/0!</v>
      </c>
      <c r="Q2577" s="6" t="s">
        <v>8336</v>
      </c>
      <c r="R2577" s="6" t="s">
        <v>8337</v>
      </c>
      <c r="S2577">
        <f t="shared" si="162"/>
        <v>2014</v>
      </c>
      <c r="T2577">
        <f t="shared" si="163"/>
        <v>12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9">
        <v>42104.759803240733</v>
      </c>
      <c r="J2578" s="9">
        <v>42059.801469907405</v>
      </c>
      <c r="K2578" t="b">
        <v>0</v>
      </c>
      <c r="L2578">
        <v>0</v>
      </c>
      <c r="M2578" t="b">
        <v>0</v>
      </c>
      <c r="N2578" s="6" t="s">
        <v>8284</v>
      </c>
      <c r="O2578" s="5">
        <f t="shared" si="160"/>
        <v>0</v>
      </c>
      <c r="P2578" t="e">
        <f t="shared" si="161"/>
        <v>#DIV/0!</v>
      </c>
      <c r="Q2578" s="6" t="s">
        <v>8336</v>
      </c>
      <c r="R2578" s="6" t="s">
        <v>8337</v>
      </c>
      <c r="S2578">
        <f t="shared" si="162"/>
        <v>2015</v>
      </c>
      <c r="T2578">
        <f t="shared" si="163"/>
        <v>2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9">
        <v>41855.612233796295</v>
      </c>
      <c r="J2579" s="9">
        <v>41830.612233796295</v>
      </c>
      <c r="K2579" t="b">
        <v>0</v>
      </c>
      <c r="L2579">
        <v>0</v>
      </c>
      <c r="M2579" t="b">
        <v>0</v>
      </c>
      <c r="N2579" s="6" t="s">
        <v>8284</v>
      </c>
      <c r="O2579" s="5">
        <f t="shared" si="160"/>
        <v>0</v>
      </c>
      <c r="P2579" t="e">
        <f t="shared" si="161"/>
        <v>#DIV/0!</v>
      </c>
      <c r="Q2579" s="6" t="s">
        <v>8336</v>
      </c>
      <c r="R2579" s="6" t="s">
        <v>8337</v>
      </c>
      <c r="S2579">
        <f t="shared" si="162"/>
        <v>2014</v>
      </c>
      <c r="T2579">
        <f t="shared" si="163"/>
        <v>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9">
        <v>42286.499999999993</v>
      </c>
      <c r="J2580" s="9">
        <v>42237.814571759263</v>
      </c>
      <c r="K2580" t="b">
        <v>0</v>
      </c>
      <c r="L2580">
        <v>0</v>
      </c>
      <c r="M2580" t="b">
        <v>0</v>
      </c>
      <c r="N2580" s="6" t="s">
        <v>8284</v>
      </c>
      <c r="O2580" s="5">
        <f t="shared" si="160"/>
        <v>0</v>
      </c>
      <c r="P2580" t="e">
        <f t="shared" si="161"/>
        <v>#DIV/0!</v>
      </c>
      <c r="Q2580" s="6" t="s">
        <v>8336</v>
      </c>
      <c r="R2580" s="6" t="s">
        <v>8337</v>
      </c>
      <c r="S2580">
        <f t="shared" si="162"/>
        <v>2015</v>
      </c>
      <c r="T2580">
        <f t="shared" si="163"/>
        <v>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9">
        <v>41897.621562499997</v>
      </c>
      <c r="J2581" s="9">
        <v>41837.621562499997</v>
      </c>
      <c r="K2581" t="b">
        <v>0</v>
      </c>
      <c r="L2581">
        <v>12</v>
      </c>
      <c r="M2581" t="b">
        <v>0</v>
      </c>
      <c r="N2581" s="6" t="s">
        <v>8284</v>
      </c>
      <c r="O2581" s="5">
        <f t="shared" si="160"/>
        <v>0.13849999999999998</v>
      </c>
      <c r="P2581">
        <f t="shared" si="161"/>
        <v>23.083333333333332</v>
      </c>
      <c r="Q2581" s="6" t="s">
        <v>8336</v>
      </c>
      <c r="R2581" s="6" t="s">
        <v>8337</v>
      </c>
      <c r="S2581">
        <f t="shared" si="162"/>
        <v>2014</v>
      </c>
      <c r="T2581">
        <f t="shared" si="163"/>
        <v>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9">
        <v>42139.916666666664</v>
      </c>
      <c r="J2582" s="9">
        <v>42110.118090277778</v>
      </c>
      <c r="K2582" t="b">
        <v>0</v>
      </c>
      <c r="L2582">
        <v>2</v>
      </c>
      <c r="M2582" t="b">
        <v>0</v>
      </c>
      <c r="N2582" s="6" t="s">
        <v>8284</v>
      </c>
      <c r="O2582" s="5">
        <f t="shared" si="160"/>
        <v>0.6</v>
      </c>
      <c r="P2582">
        <f t="shared" si="161"/>
        <v>25.5</v>
      </c>
      <c r="Q2582" s="6" t="s">
        <v>8336</v>
      </c>
      <c r="R2582" s="6" t="s">
        <v>8337</v>
      </c>
      <c r="S2582">
        <f t="shared" si="162"/>
        <v>2015</v>
      </c>
      <c r="T2582">
        <f t="shared" si="163"/>
        <v>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9">
        <v>42324.461782407401</v>
      </c>
      <c r="J2583" s="9">
        <v>42294.420115740737</v>
      </c>
      <c r="K2583" t="b">
        <v>0</v>
      </c>
      <c r="L2583">
        <v>11</v>
      </c>
      <c r="M2583" t="b">
        <v>0</v>
      </c>
      <c r="N2583" s="6" t="s">
        <v>8284</v>
      </c>
      <c r="O2583" s="5">
        <f t="shared" si="160"/>
        <v>10.6</v>
      </c>
      <c r="P2583">
        <f t="shared" si="161"/>
        <v>48.18181818181818</v>
      </c>
      <c r="Q2583" s="6" t="s">
        <v>8336</v>
      </c>
      <c r="R2583" s="6" t="s">
        <v>8337</v>
      </c>
      <c r="S2583">
        <f t="shared" si="162"/>
        <v>2015</v>
      </c>
      <c r="T2583">
        <f t="shared" si="163"/>
        <v>10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9">
        <v>42672.780486111107</v>
      </c>
      <c r="J2584" s="9">
        <v>42642.780486111107</v>
      </c>
      <c r="K2584" t="b">
        <v>0</v>
      </c>
      <c r="L2584">
        <v>1</v>
      </c>
      <c r="M2584" t="b">
        <v>0</v>
      </c>
      <c r="N2584" s="6" t="s">
        <v>8284</v>
      </c>
      <c r="O2584" s="5">
        <f t="shared" si="160"/>
        <v>1.1111111111111111E-3</v>
      </c>
      <c r="P2584">
        <f t="shared" si="161"/>
        <v>1</v>
      </c>
      <c r="Q2584" s="6" t="s">
        <v>8336</v>
      </c>
      <c r="R2584" s="6" t="s">
        <v>8337</v>
      </c>
      <c r="S2584">
        <f t="shared" si="162"/>
        <v>2016</v>
      </c>
      <c r="T2584">
        <f t="shared" si="163"/>
        <v>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9">
        <v>42079.519444444442</v>
      </c>
      <c r="J2585" s="9">
        <v>42019.561111111114</v>
      </c>
      <c r="K2585" t="b">
        <v>0</v>
      </c>
      <c r="L2585">
        <v>5</v>
      </c>
      <c r="M2585" t="b">
        <v>0</v>
      </c>
      <c r="N2585" s="6" t="s">
        <v>8284</v>
      </c>
      <c r="O2585" s="5">
        <f t="shared" si="160"/>
        <v>0.5</v>
      </c>
      <c r="P2585">
        <f t="shared" si="161"/>
        <v>1</v>
      </c>
      <c r="Q2585" s="6" t="s">
        <v>8336</v>
      </c>
      <c r="R2585" s="6" t="s">
        <v>8337</v>
      </c>
      <c r="S2585">
        <f t="shared" si="162"/>
        <v>2015</v>
      </c>
      <c r="T2585">
        <f t="shared" si="163"/>
        <v>1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9">
        <v>42169.964918981481</v>
      </c>
      <c r="J2586" s="9">
        <v>42139.964918981481</v>
      </c>
      <c r="K2586" t="b">
        <v>0</v>
      </c>
      <c r="L2586">
        <v>0</v>
      </c>
      <c r="M2586" t="b">
        <v>0</v>
      </c>
      <c r="N2586" s="6" t="s">
        <v>8284</v>
      </c>
      <c r="O2586" s="5">
        <f t="shared" si="160"/>
        <v>0</v>
      </c>
      <c r="P2586" t="e">
        <f t="shared" si="161"/>
        <v>#DIV/0!</v>
      </c>
      <c r="Q2586" s="6" t="s">
        <v>8336</v>
      </c>
      <c r="R2586" s="6" t="s">
        <v>8337</v>
      </c>
      <c r="S2586">
        <f t="shared" si="162"/>
        <v>2015</v>
      </c>
      <c r="T2586">
        <f t="shared" si="163"/>
        <v>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9">
        <v>41825.754999999997</v>
      </c>
      <c r="J2587" s="9">
        <v>41795.754999999997</v>
      </c>
      <c r="K2587" t="b">
        <v>0</v>
      </c>
      <c r="L2587">
        <v>1</v>
      </c>
      <c r="M2587" t="b">
        <v>0</v>
      </c>
      <c r="N2587" s="6" t="s">
        <v>8284</v>
      </c>
      <c r="O2587" s="5">
        <f t="shared" si="160"/>
        <v>0.16666666666666669</v>
      </c>
      <c r="P2587">
        <f t="shared" si="161"/>
        <v>50</v>
      </c>
      <c r="Q2587" s="6" t="s">
        <v>8336</v>
      </c>
      <c r="R2587" s="6" t="s">
        <v>8337</v>
      </c>
      <c r="S2587">
        <f t="shared" si="162"/>
        <v>2014</v>
      </c>
      <c r="T2587">
        <f t="shared" si="163"/>
        <v>6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9">
        <v>42363.121944444443</v>
      </c>
      <c r="J2588" s="9">
        <v>42333.121944444443</v>
      </c>
      <c r="K2588" t="b">
        <v>0</v>
      </c>
      <c r="L2588">
        <v>1</v>
      </c>
      <c r="M2588" t="b">
        <v>0</v>
      </c>
      <c r="N2588" s="6" t="s">
        <v>8284</v>
      </c>
      <c r="O2588" s="5">
        <f t="shared" si="160"/>
        <v>0.16666666666666669</v>
      </c>
      <c r="P2588">
        <f t="shared" si="161"/>
        <v>5</v>
      </c>
      <c r="Q2588" s="6" t="s">
        <v>8336</v>
      </c>
      <c r="R2588" s="6" t="s">
        <v>8337</v>
      </c>
      <c r="S2588">
        <f t="shared" si="162"/>
        <v>2015</v>
      </c>
      <c r="T2588">
        <f t="shared" si="163"/>
        <v>11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9">
        <v>42368.467048611106</v>
      </c>
      <c r="J2589" s="9">
        <v>42338.467048611106</v>
      </c>
      <c r="K2589" t="b">
        <v>0</v>
      </c>
      <c r="L2589">
        <v>6</v>
      </c>
      <c r="M2589" t="b">
        <v>0</v>
      </c>
      <c r="N2589" s="6" t="s">
        <v>8284</v>
      </c>
      <c r="O2589" s="5">
        <f t="shared" si="160"/>
        <v>2.4340000000000002</v>
      </c>
      <c r="P2589">
        <f t="shared" si="161"/>
        <v>202.83333333333334</v>
      </c>
      <c r="Q2589" s="6" t="s">
        <v>8336</v>
      </c>
      <c r="R2589" s="6" t="s">
        <v>8337</v>
      </c>
      <c r="S2589">
        <f t="shared" si="162"/>
        <v>2015</v>
      </c>
      <c r="T2589">
        <f t="shared" si="163"/>
        <v>11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9">
        <v>42094.343055555553</v>
      </c>
      <c r="J2590" s="9">
        <v>42042.467893518515</v>
      </c>
      <c r="K2590" t="b">
        <v>0</v>
      </c>
      <c r="L2590">
        <v>8</v>
      </c>
      <c r="M2590" t="b">
        <v>0</v>
      </c>
      <c r="N2590" s="6" t="s">
        <v>8284</v>
      </c>
      <c r="O2590" s="5">
        <f t="shared" si="160"/>
        <v>3.8833333333333329</v>
      </c>
      <c r="P2590">
        <f t="shared" si="161"/>
        <v>29.125</v>
      </c>
      <c r="Q2590" s="6" t="s">
        <v>8336</v>
      </c>
      <c r="R2590" s="6" t="s">
        <v>8337</v>
      </c>
      <c r="S2590">
        <f t="shared" si="162"/>
        <v>2015</v>
      </c>
      <c r="T2590">
        <f t="shared" si="163"/>
        <v>2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9">
        <v>42452.286192129628</v>
      </c>
      <c r="J2591" s="9">
        <v>42422.327858796292</v>
      </c>
      <c r="K2591" t="b">
        <v>0</v>
      </c>
      <c r="L2591">
        <v>1</v>
      </c>
      <c r="M2591" t="b">
        <v>0</v>
      </c>
      <c r="N2591" s="6" t="s">
        <v>8284</v>
      </c>
      <c r="O2591" s="5">
        <f t="shared" si="160"/>
        <v>0.01</v>
      </c>
      <c r="P2591">
        <f t="shared" si="161"/>
        <v>5</v>
      </c>
      <c r="Q2591" s="6" t="s">
        <v>8336</v>
      </c>
      <c r="R2591" s="6" t="s">
        <v>8337</v>
      </c>
      <c r="S2591">
        <f t="shared" si="162"/>
        <v>2016</v>
      </c>
      <c r="T2591">
        <f t="shared" si="163"/>
        <v>2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9">
        <v>42395.380752314813</v>
      </c>
      <c r="J2592" s="9">
        <v>42388.380752314813</v>
      </c>
      <c r="K2592" t="b">
        <v>0</v>
      </c>
      <c r="L2592">
        <v>0</v>
      </c>
      <c r="M2592" t="b">
        <v>0</v>
      </c>
      <c r="N2592" s="6" t="s">
        <v>8284</v>
      </c>
      <c r="O2592" s="5">
        <f t="shared" si="160"/>
        <v>0</v>
      </c>
      <c r="P2592" t="e">
        <f t="shared" si="161"/>
        <v>#DIV/0!</v>
      </c>
      <c r="Q2592" s="6" t="s">
        <v>8336</v>
      </c>
      <c r="R2592" s="6" t="s">
        <v>8337</v>
      </c>
      <c r="S2592">
        <f t="shared" si="162"/>
        <v>2016</v>
      </c>
      <c r="T2592">
        <f t="shared" si="163"/>
        <v>1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9">
        <v>42442.656527777777</v>
      </c>
      <c r="J2593" s="9">
        <v>42382.698194444441</v>
      </c>
      <c r="K2593" t="b">
        <v>0</v>
      </c>
      <c r="L2593">
        <v>2</v>
      </c>
      <c r="M2593" t="b">
        <v>0</v>
      </c>
      <c r="N2593" s="6" t="s">
        <v>8284</v>
      </c>
      <c r="O2593" s="5">
        <f t="shared" si="160"/>
        <v>1.7333333333333332</v>
      </c>
      <c r="P2593">
        <f t="shared" si="161"/>
        <v>13</v>
      </c>
      <c r="Q2593" s="6" t="s">
        <v>8336</v>
      </c>
      <c r="R2593" s="6" t="s">
        <v>8337</v>
      </c>
      <c r="S2593">
        <f t="shared" si="162"/>
        <v>2016</v>
      </c>
      <c r="T2593">
        <f t="shared" si="163"/>
        <v>1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9">
        <v>41917.592835648145</v>
      </c>
      <c r="J2594" s="9">
        <v>41887.592835648145</v>
      </c>
      <c r="K2594" t="b">
        <v>0</v>
      </c>
      <c r="L2594">
        <v>1</v>
      </c>
      <c r="M2594" t="b">
        <v>0</v>
      </c>
      <c r="N2594" s="6" t="s">
        <v>8284</v>
      </c>
      <c r="O2594" s="5">
        <f t="shared" si="160"/>
        <v>0.16666666666666669</v>
      </c>
      <c r="P2594">
        <f t="shared" si="161"/>
        <v>50</v>
      </c>
      <c r="Q2594" s="6" t="s">
        <v>8336</v>
      </c>
      <c r="R2594" s="6" t="s">
        <v>8337</v>
      </c>
      <c r="S2594">
        <f t="shared" si="162"/>
        <v>2014</v>
      </c>
      <c r="T2594">
        <f t="shared" si="163"/>
        <v>9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9">
        <v>42119.636875000004</v>
      </c>
      <c r="J2595" s="9">
        <v>42089.636875000004</v>
      </c>
      <c r="K2595" t="b">
        <v>0</v>
      </c>
      <c r="L2595">
        <v>0</v>
      </c>
      <c r="M2595" t="b">
        <v>0</v>
      </c>
      <c r="N2595" s="6" t="s">
        <v>8284</v>
      </c>
      <c r="O2595" s="5">
        <f t="shared" si="160"/>
        <v>0</v>
      </c>
      <c r="P2595" t="e">
        <f t="shared" si="161"/>
        <v>#DIV/0!</v>
      </c>
      <c r="Q2595" s="6" t="s">
        <v>8336</v>
      </c>
      <c r="R2595" s="6" t="s">
        <v>8337</v>
      </c>
      <c r="S2595">
        <f t="shared" si="162"/>
        <v>2015</v>
      </c>
      <c r="T2595">
        <f t="shared" si="163"/>
        <v>3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9">
        <v>41858.759583333333</v>
      </c>
      <c r="J2596" s="9">
        <v>41828.759583333333</v>
      </c>
      <c r="K2596" t="b">
        <v>0</v>
      </c>
      <c r="L2596">
        <v>1</v>
      </c>
      <c r="M2596" t="b">
        <v>0</v>
      </c>
      <c r="N2596" s="6" t="s">
        <v>8284</v>
      </c>
      <c r="O2596" s="5">
        <f t="shared" si="160"/>
        <v>1.25E-3</v>
      </c>
      <c r="P2596">
        <f t="shared" si="161"/>
        <v>1</v>
      </c>
      <c r="Q2596" s="6" t="s">
        <v>8336</v>
      </c>
      <c r="R2596" s="6" t="s">
        <v>8337</v>
      </c>
      <c r="S2596">
        <f t="shared" si="162"/>
        <v>2014</v>
      </c>
      <c r="T2596">
        <f t="shared" si="163"/>
        <v>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9">
        <v>42790.035879629628</v>
      </c>
      <c r="J2597" s="9">
        <v>42760.035879629628</v>
      </c>
      <c r="K2597" t="b">
        <v>0</v>
      </c>
      <c r="L2597">
        <v>19</v>
      </c>
      <c r="M2597" t="b">
        <v>0</v>
      </c>
      <c r="N2597" s="6" t="s">
        <v>8284</v>
      </c>
      <c r="O2597" s="5">
        <f t="shared" si="160"/>
        <v>12.166666666666668</v>
      </c>
      <c r="P2597">
        <f t="shared" si="161"/>
        <v>96.05263157894737</v>
      </c>
      <c r="Q2597" s="6" t="s">
        <v>8336</v>
      </c>
      <c r="R2597" s="6" t="s">
        <v>8337</v>
      </c>
      <c r="S2597">
        <f t="shared" si="162"/>
        <v>2017</v>
      </c>
      <c r="T2597">
        <f t="shared" si="163"/>
        <v>1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9">
        <v>41858.45612268518</v>
      </c>
      <c r="J2598" s="9">
        <v>41828.45612268518</v>
      </c>
      <c r="K2598" t="b">
        <v>0</v>
      </c>
      <c r="L2598">
        <v>27</v>
      </c>
      <c r="M2598" t="b">
        <v>0</v>
      </c>
      <c r="N2598" s="6" t="s">
        <v>8284</v>
      </c>
      <c r="O2598" s="5">
        <f t="shared" si="160"/>
        <v>23.588571428571427</v>
      </c>
      <c r="P2598">
        <f t="shared" si="161"/>
        <v>305.77777777777777</v>
      </c>
      <c r="Q2598" s="6" t="s">
        <v>8336</v>
      </c>
      <c r="R2598" s="6" t="s">
        <v>8337</v>
      </c>
      <c r="S2598">
        <f t="shared" si="162"/>
        <v>2014</v>
      </c>
      <c r="T2598">
        <f t="shared" si="163"/>
        <v>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9">
        <v>42540.133298611108</v>
      </c>
      <c r="J2599" s="9">
        <v>42510.133298611108</v>
      </c>
      <c r="K2599" t="b">
        <v>0</v>
      </c>
      <c r="L2599">
        <v>7</v>
      </c>
      <c r="M2599" t="b">
        <v>0</v>
      </c>
      <c r="N2599" s="6" t="s">
        <v>8284</v>
      </c>
      <c r="O2599" s="5">
        <f t="shared" si="160"/>
        <v>5.6666666666666661</v>
      </c>
      <c r="P2599">
        <f t="shared" si="161"/>
        <v>12.142857142857142</v>
      </c>
      <c r="Q2599" s="6" t="s">
        <v>8336</v>
      </c>
      <c r="R2599" s="6" t="s">
        <v>8337</v>
      </c>
      <c r="S2599">
        <f t="shared" si="162"/>
        <v>2016</v>
      </c>
      <c r="T2599">
        <f t="shared" si="163"/>
        <v>5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9">
        <v>42270.631956018515</v>
      </c>
      <c r="J2600" s="9">
        <v>42240.631956018515</v>
      </c>
      <c r="K2600" t="b">
        <v>0</v>
      </c>
      <c r="L2600">
        <v>14</v>
      </c>
      <c r="M2600" t="b">
        <v>0</v>
      </c>
      <c r="N2600" s="6" t="s">
        <v>8284</v>
      </c>
      <c r="O2600" s="5">
        <f t="shared" si="160"/>
        <v>39</v>
      </c>
      <c r="P2600">
        <f t="shared" si="161"/>
        <v>83.571428571428569</v>
      </c>
      <c r="Q2600" s="6" t="s">
        <v>8336</v>
      </c>
      <c r="R2600" s="6" t="s">
        <v>8337</v>
      </c>
      <c r="S2600">
        <f t="shared" si="162"/>
        <v>2015</v>
      </c>
      <c r="T2600">
        <f t="shared" si="163"/>
        <v>8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9">
        <v>41854.545682870368</v>
      </c>
      <c r="J2601" s="9">
        <v>41809.545682870368</v>
      </c>
      <c r="K2601" t="b">
        <v>0</v>
      </c>
      <c r="L2601">
        <v>5</v>
      </c>
      <c r="M2601" t="b">
        <v>0</v>
      </c>
      <c r="N2601" s="6" t="s">
        <v>8284</v>
      </c>
      <c r="O2601" s="5">
        <f t="shared" si="160"/>
        <v>0.99546510341776351</v>
      </c>
      <c r="P2601">
        <f t="shared" si="161"/>
        <v>18</v>
      </c>
      <c r="Q2601" s="6" t="s">
        <v>8336</v>
      </c>
      <c r="R2601" s="6" t="s">
        <v>8337</v>
      </c>
      <c r="S2601">
        <f t="shared" si="162"/>
        <v>2014</v>
      </c>
      <c r="T2601">
        <f t="shared" si="163"/>
        <v>6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9">
        <v>42454.650462962956</v>
      </c>
      <c r="J2602" s="9">
        <v>42394.692129629628</v>
      </c>
      <c r="K2602" t="b">
        <v>0</v>
      </c>
      <c r="L2602">
        <v>30</v>
      </c>
      <c r="M2602" t="b">
        <v>0</v>
      </c>
      <c r="N2602" s="6" t="s">
        <v>8284</v>
      </c>
      <c r="O2602" s="5">
        <f t="shared" si="160"/>
        <v>6.9320000000000004</v>
      </c>
      <c r="P2602">
        <f t="shared" si="161"/>
        <v>115.53333333333333</v>
      </c>
      <c r="Q2602" s="6" t="s">
        <v>8336</v>
      </c>
      <c r="R2602" s="6" t="s">
        <v>8337</v>
      </c>
      <c r="S2602">
        <f t="shared" si="162"/>
        <v>2016</v>
      </c>
      <c r="T2602">
        <f t="shared" si="163"/>
        <v>1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9">
        <v>41164.957638888889</v>
      </c>
      <c r="J2603" s="9">
        <v>41150.69385416666</v>
      </c>
      <c r="K2603" t="b">
        <v>1</v>
      </c>
      <c r="L2603">
        <v>151</v>
      </c>
      <c r="M2603" t="b">
        <v>1</v>
      </c>
      <c r="N2603" s="6" t="s">
        <v>8301</v>
      </c>
      <c r="O2603" s="5">
        <f t="shared" si="160"/>
        <v>661.4</v>
      </c>
      <c r="P2603">
        <f t="shared" si="161"/>
        <v>21.900662251655628</v>
      </c>
      <c r="Q2603" s="6" t="s">
        <v>8319</v>
      </c>
      <c r="R2603" s="6" t="s">
        <v>8355</v>
      </c>
      <c r="S2603">
        <f t="shared" si="162"/>
        <v>2012</v>
      </c>
      <c r="T2603">
        <f t="shared" si="163"/>
        <v>8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9">
        <v>41955.680555555555</v>
      </c>
      <c r="J2604" s="9">
        <v>41915.538981481477</v>
      </c>
      <c r="K2604" t="b">
        <v>1</v>
      </c>
      <c r="L2604">
        <v>489</v>
      </c>
      <c r="M2604" t="b">
        <v>1</v>
      </c>
      <c r="N2604" s="6" t="s">
        <v>8301</v>
      </c>
      <c r="O2604" s="5">
        <f t="shared" si="160"/>
        <v>326.0916666666667</v>
      </c>
      <c r="P2604">
        <f t="shared" si="161"/>
        <v>80.022494887525568</v>
      </c>
      <c r="Q2604" s="6" t="s">
        <v>8319</v>
      </c>
      <c r="R2604" s="6" t="s">
        <v>8355</v>
      </c>
      <c r="S2604">
        <f t="shared" si="162"/>
        <v>2014</v>
      </c>
      <c r="T2604">
        <f t="shared" si="163"/>
        <v>10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9">
        <v>41631.704328703701</v>
      </c>
      <c r="J2605" s="9">
        <v>41617.704328703701</v>
      </c>
      <c r="K2605" t="b">
        <v>1</v>
      </c>
      <c r="L2605">
        <v>50</v>
      </c>
      <c r="M2605" t="b">
        <v>1</v>
      </c>
      <c r="N2605" s="6" t="s">
        <v>8301</v>
      </c>
      <c r="O2605" s="5">
        <f t="shared" si="160"/>
        <v>101.48571428571429</v>
      </c>
      <c r="P2605">
        <f t="shared" si="161"/>
        <v>35.520000000000003</v>
      </c>
      <c r="Q2605" s="6" t="s">
        <v>8319</v>
      </c>
      <c r="R2605" s="6" t="s">
        <v>8355</v>
      </c>
      <c r="S2605">
        <f t="shared" si="162"/>
        <v>2013</v>
      </c>
      <c r="T2605">
        <f t="shared" si="163"/>
        <v>12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9">
        <v>41027.842858796292</v>
      </c>
      <c r="J2606" s="9">
        <v>40997.842858796292</v>
      </c>
      <c r="K2606" t="b">
        <v>1</v>
      </c>
      <c r="L2606">
        <v>321</v>
      </c>
      <c r="M2606" t="b">
        <v>1</v>
      </c>
      <c r="N2606" s="6" t="s">
        <v>8301</v>
      </c>
      <c r="O2606" s="5">
        <f t="shared" si="160"/>
        <v>104.21799999999999</v>
      </c>
      <c r="P2606">
        <f t="shared" si="161"/>
        <v>64.933333333333323</v>
      </c>
      <c r="Q2606" s="6" t="s">
        <v>8319</v>
      </c>
      <c r="R2606" s="6" t="s">
        <v>8355</v>
      </c>
      <c r="S2606">
        <f t="shared" si="162"/>
        <v>2012</v>
      </c>
      <c r="T2606">
        <f t="shared" si="163"/>
        <v>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9">
        <v>42538.33321759259</v>
      </c>
      <c r="J2607" s="9">
        <v>42508.33321759259</v>
      </c>
      <c r="K2607" t="b">
        <v>1</v>
      </c>
      <c r="L2607">
        <v>1762</v>
      </c>
      <c r="M2607" t="b">
        <v>1</v>
      </c>
      <c r="N2607" s="6" t="s">
        <v>8301</v>
      </c>
      <c r="O2607" s="5">
        <f t="shared" si="160"/>
        <v>107.42157000000002</v>
      </c>
      <c r="P2607">
        <f t="shared" si="161"/>
        <v>60.965703745743475</v>
      </c>
      <c r="Q2607" s="6" t="s">
        <v>8319</v>
      </c>
      <c r="R2607" s="6" t="s">
        <v>8355</v>
      </c>
      <c r="S2607">
        <f t="shared" si="162"/>
        <v>2016</v>
      </c>
      <c r="T2607">
        <f t="shared" si="163"/>
        <v>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9">
        <v>41758.504421296297</v>
      </c>
      <c r="J2608" s="9">
        <v>41726.504421296297</v>
      </c>
      <c r="K2608" t="b">
        <v>1</v>
      </c>
      <c r="L2608">
        <v>385</v>
      </c>
      <c r="M2608" t="b">
        <v>1</v>
      </c>
      <c r="N2608" s="6" t="s">
        <v>8301</v>
      </c>
      <c r="O2608" s="5">
        <f t="shared" si="160"/>
        <v>110.05454545454545</v>
      </c>
      <c r="P2608">
        <f t="shared" si="161"/>
        <v>31.444155844155844</v>
      </c>
      <c r="Q2608" s="6" t="s">
        <v>8319</v>
      </c>
      <c r="R2608" s="6" t="s">
        <v>8355</v>
      </c>
      <c r="S2608">
        <f t="shared" si="162"/>
        <v>2014</v>
      </c>
      <c r="T2608">
        <f t="shared" si="163"/>
        <v>3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9">
        <v>42227.874999999993</v>
      </c>
      <c r="J2609" s="9">
        <v>42184.666342592587</v>
      </c>
      <c r="K2609" t="b">
        <v>1</v>
      </c>
      <c r="L2609">
        <v>398</v>
      </c>
      <c r="M2609" t="b">
        <v>1</v>
      </c>
      <c r="N2609" s="6" t="s">
        <v>8301</v>
      </c>
      <c r="O2609" s="5">
        <f t="shared" si="160"/>
        <v>407.7</v>
      </c>
      <c r="P2609">
        <f t="shared" si="161"/>
        <v>81.949748743718587</v>
      </c>
      <c r="Q2609" s="6" t="s">
        <v>8319</v>
      </c>
      <c r="R2609" s="6" t="s">
        <v>8355</v>
      </c>
      <c r="S2609">
        <f t="shared" si="162"/>
        <v>2015</v>
      </c>
      <c r="T2609">
        <f t="shared" si="163"/>
        <v>6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9">
        <v>42808.791666666664</v>
      </c>
      <c r="J2610" s="9">
        <v>42767.593379629623</v>
      </c>
      <c r="K2610" t="b">
        <v>1</v>
      </c>
      <c r="L2610">
        <v>304</v>
      </c>
      <c r="M2610" t="b">
        <v>1</v>
      </c>
      <c r="N2610" s="6" t="s">
        <v>8301</v>
      </c>
      <c r="O2610" s="5">
        <f t="shared" si="160"/>
        <v>223.92500000000001</v>
      </c>
      <c r="P2610">
        <f t="shared" si="161"/>
        <v>58.92763157894737</v>
      </c>
      <c r="Q2610" s="6" t="s">
        <v>8319</v>
      </c>
      <c r="R2610" s="6" t="s">
        <v>8355</v>
      </c>
      <c r="S2610">
        <f t="shared" si="162"/>
        <v>2017</v>
      </c>
      <c r="T2610">
        <f t="shared" si="163"/>
        <v>2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9">
        <v>41105.02952546296</v>
      </c>
      <c r="J2611" s="9">
        <v>41075.02952546296</v>
      </c>
      <c r="K2611" t="b">
        <v>1</v>
      </c>
      <c r="L2611">
        <v>676</v>
      </c>
      <c r="M2611" t="b">
        <v>1</v>
      </c>
      <c r="N2611" s="6" t="s">
        <v>8301</v>
      </c>
      <c r="O2611" s="5">
        <f t="shared" si="160"/>
        <v>303.80111428571428</v>
      </c>
      <c r="P2611">
        <f t="shared" si="161"/>
        <v>157.29347633136095</v>
      </c>
      <c r="Q2611" s="6" t="s">
        <v>8319</v>
      </c>
      <c r="R2611" s="6" t="s">
        <v>8355</v>
      </c>
      <c r="S2611">
        <f t="shared" si="162"/>
        <v>2012</v>
      </c>
      <c r="T2611">
        <f t="shared" si="163"/>
        <v>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9">
        <v>42604.082638888889</v>
      </c>
      <c r="J2612" s="9">
        <v>42564.672743055555</v>
      </c>
      <c r="K2612" t="b">
        <v>1</v>
      </c>
      <c r="L2612">
        <v>577</v>
      </c>
      <c r="M2612" t="b">
        <v>1</v>
      </c>
      <c r="N2612" s="6" t="s">
        <v>8301</v>
      </c>
      <c r="O2612" s="5">
        <f t="shared" si="160"/>
        <v>141.3251043268175</v>
      </c>
      <c r="P2612">
        <f t="shared" si="161"/>
        <v>55.758509532062391</v>
      </c>
      <c r="Q2612" s="6" t="s">
        <v>8319</v>
      </c>
      <c r="R2612" s="6" t="s">
        <v>8355</v>
      </c>
      <c r="S2612">
        <f t="shared" si="162"/>
        <v>2016</v>
      </c>
      <c r="T2612">
        <f t="shared" si="163"/>
        <v>7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9">
        <v>42737.749305555553</v>
      </c>
      <c r="J2613" s="9">
        <v>42704.127476851849</v>
      </c>
      <c r="K2613" t="b">
        <v>1</v>
      </c>
      <c r="L2613">
        <v>3663</v>
      </c>
      <c r="M2613" t="b">
        <v>1</v>
      </c>
      <c r="N2613" s="6" t="s">
        <v>8301</v>
      </c>
      <c r="O2613" s="5">
        <f t="shared" si="160"/>
        <v>2790.6363636363635</v>
      </c>
      <c r="P2613">
        <f t="shared" si="161"/>
        <v>83.802893802893806</v>
      </c>
      <c r="Q2613" s="6" t="s">
        <v>8319</v>
      </c>
      <c r="R2613" s="6" t="s">
        <v>8355</v>
      </c>
      <c r="S2613">
        <f t="shared" si="162"/>
        <v>2016</v>
      </c>
      <c r="T2613">
        <f t="shared" si="163"/>
        <v>11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9">
        <v>42012.934837962959</v>
      </c>
      <c r="J2614" s="9">
        <v>41981.934837962959</v>
      </c>
      <c r="K2614" t="b">
        <v>1</v>
      </c>
      <c r="L2614">
        <v>294</v>
      </c>
      <c r="M2614" t="b">
        <v>1</v>
      </c>
      <c r="N2614" s="6" t="s">
        <v>8301</v>
      </c>
      <c r="O2614" s="5">
        <f t="shared" si="160"/>
        <v>171.76130000000001</v>
      </c>
      <c r="P2614">
        <f t="shared" si="161"/>
        <v>58.422210884353746</v>
      </c>
      <c r="Q2614" s="6" t="s">
        <v>8319</v>
      </c>
      <c r="R2614" s="6" t="s">
        <v>8355</v>
      </c>
      <c r="S2614">
        <f t="shared" si="162"/>
        <v>2014</v>
      </c>
      <c r="T2614">
        <f t="shared" si="163"/>
        <v>12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9">
        <v>41173.609884259255</v>
      </c>
      <c r="J2615" s="9">
        <v>41143.609884259255</v>
      </c>
      <c r="K2615" t="b">
        <v>1</v>
      </c>
      <c r="L2615">
        <v>28</v>
      </c>
      <c r="M2615" t="b">
        <v>1</v>
      </c>
      <c r="N2615" s="6" t="s">
        <v>8301</v>
      </c>
      <c r="O2615" s="5">
        <f t="shared" si="160"/>
        <v>101.01333333333334</v>
      </c>
      <c r="P2615">
        <f t="shared" si="161"/>
        <v>270.57142857142856</v>
      </c>
      <c r="Q2615" s="6" t="s">
        <v>8319</v>
      </c>
      <c r="R2615" s="6" t="s">
        <v>8355</v>
      </c>
      <c r="S2615">
        <f t="shared" si="162"/>
        <v>2012</v>
      </c>
      <c r="T2615">
        <f t="shared" si="163"/>
        <v>8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9">
        <v>41759</v>
      </c>
      <c r="J2616" s="9">
        <v>41730.500138888885</v>
      </c>
      <c r="K2616" t="b">
        <v>1</v>
      </c>
      <c r="L2616">
        <v>100</v>
      </c>
      <c r="M2616" t="b">
        <v>1</v>
      </c>
      <c r="N2616" s="6" t="s">
        <v>8301</v>
      </c>
      <c r="O2616" s="5">
        <f t="shared" si="160"/>
        <v>102</v>
      </c>
      <c r="P2616">
        <f t="shared" si="161"/>
        <v>107.1</v>
      </c>
      <c r="Q2616" s="6" t="s">
        <v>8319</v>
      </c>
      <c r="R2616" s="6" t="s">
        <v>8355</v>
      </c>
      <c r="S2616">
        <f t="shared" si="162"/>
        <v>2014</v>
      </c>
      <c r="T2616">
        <f t="shared" si="163"/>
        <v>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9">
        <v>42490.291666666664</v>
      </c>
      <c r="J2617" s="9">
        <v>42453.288935185185</v>
      </c>
      <c r="K2617" t="b">
        <v>0</v>
      </c>
      <c r="L2617">
        <v>72</v>
      </c>
      <c r="M2617" t="b">
        <v>1</v>
      </c>
      <c r="N2617" s="6" t="s">
        <v>8301</v>
      </c>
      <c r="O2617" s="5">
        <f t="shared" si="160"/>
        <v>169.76511744127936</v>
      </c>
      <c r="P2617">
        <f t="shared" si="161"/>
        <v>47.180555555555557</v>
      </c>
      <c r="Q2617" s="6" t="s">
        <v>8319</v>
      </c>
      <c r="R2617" s="6" t="s">
        <v>8355</v>
      </c>
      <c r="S2617">
        <f t="shared" si="162"/>
        <v>2016</v>
      </c>
      <c r="T2617">
        <f t="shared" si="163"/>
        <v>3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9">
        <v>42241.786215277774</v>
      </c>
      <c r="J2618" s="9">
        <v>42211.786215277774</v>
      </c>
      <c r="K2618" t="b">
        <v>1</v>
      </c>
      <c r="L2618">
        <v>238</v>
      </c>
      <c r="M2618" t="b">
        <v>1</v>
      </c>
      <c r="N2618" s="6" t="s">
        <v>8301</v>
      </c>
      <c r="O2618" s="5">
        <f t="shared" si="160"/>
        <v>114.53400000000001</v>
      </c>
      <c r="P2618">
        <f t="shared" si="161"/>
        <v>120.30882352941177</v>
      </c>
      <c r="Q2618" s="6" t="s">
        <v>8319</v>
      </c>
      <c r="R2618" s="6" t="s">
        <v>8355</v>
      </c>
      <c r="S2618">
        <f t="shared" si="162"/>
        <v>2015</v>
      </c>
      <c r="T2618">
        <f t="shared" si="163"/>
        <v>7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9">
        <v>41932.666099537033</v>
      </c>
      <c r="J2619" s="9">
        <v>41902.666099537033</v>
      </c>
      <c r="K2619" t="b">
        <v>1</v>
      </c>
      <c r="L2619">
        <v>159</v>
      </c>
      <c r="M2619" t="b">
        <v>1</v>
      </c>
      <c r="N2619" s="6" t="s">
        <v>8301</v>
      </c>
      <c r="O2619" s="5">
        <f t="shared" si="160"/>
        <v>877.6</v>
      </c>
      <c r="P2619">
        <f t="shared" si="161"/>
        <v>27.59748427672956</v>
      </c>
      <c r="Q2619" s="6" t="s">
        <v>8319</v>
      </c>
      <c r="R2619" s="6" t="s">
        <v>8355</v>
      </c>
      <c r="S2619">
        <f t="shared" si="162"/>
        <v>2014</v>
      </c>
      <c r="T2619">
        <f t="shared" si="163"/>
        <v>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9">
        <v>42339.625706018516</v>
      </c>
      <c r="J2620" s="9">
        <v>42279.584039351852</v>
      </c>
      <c r="K2620" t="b">
        <v>1</v>
      </c>
      <c r="L2620">
        <v>77</v>
      </c>
      <c r="M2620" t="b">
        <v>1</v>
      </c>
      <c r="N2620" s="6" t="s">
        <v>8301</v>
      </c>
      <c r="O2620" s="5">
        <f t="shared" si="160"/>
        <v>105.38666666666667</v>
      </c>
      <c r="P2620">
        <f t="shared" si="161"/>
        <v>205.2987012987013</v>
      </c>
      <c r="Q2620" s="6" t="s">
        <v>8319</v>
      </c>
      <c r="R2620" s="6" t="s">
        <v>8355</v>
      </c>
      <c r="S2620">
        <f t="shared" si="162"/>
        <v>2015</v>
      </c>
      <c r="T2620">
        <f t="shared" si="163"/>
        <v>10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9">
        <v>42300.249999999993</v>
      </c>
      <c r="J2621" s="9">
        <v>42273.67597222222</v>
      </c>
      <c r="K2621" t="b">
        <v>1</v>
      </c>
      <c r="L2621">
        <v>53</v>
      </c>
      <c r="M2621" t="b">
        <v>1</v>
      </c>
      <c r="N2621" s="6" t="s">
        <v>8301</v>
      </c>
      <c r="O2621" s="5">
        <f t="shared" si="160"/>
        <v>188.39999999999998</v>
      </c>
      <c r="P2621">
        <f t="shared" si="161"/>
        <v>35.547169811320757</v>
      </c>
      <c r="Q2621" s="6" t="s">
        <v>8319</v>
      </c>
      <c r="R2621" s="6" t="s">
        <v>8355</v>
      </c>
      <c r="S2621">
        <f t="shared" si="162"/>
        <v>2015</v>
      </c>
      <c r="T2621">
        <f t="shared" si="163"/>
        <v>9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9">
        <v>42287.833333333336</v>
      </c>
      <c r="J2622" s="9">
        <v>42250.958819444444</v>
      </c>
      <c r="K2622" t="b">
        <v>1</v>
      </c>
      <c r="L2622">
        <v>1251</v>
      </c>
      <c r="M2622" t="b">
        <v>1</v>
      </c>
      <c r="N2622" s="6" t="s">
        <v>8301</v>
      </c>
      <c r="O2622" s="5">
        <f t="shared" si="160"/>
        <v>143.65230769230772</v>
      </c>
      <c r="P2622">
        <f t="shared" si="161"/>
        <v>74.639488409272587</v>
      </c>
      <c r="Q2622" s="6" t="s">
        <v>8319</v>
      </c>
      <c r="R2622" s="6" t="s">
        <v>8355</v>
      </c>
      <c r="S2622">
        <f t="shared" si="162"/>
        <v>2015</v>
      </c>
      <c r="T2622">
        <f t="shared" si="163"/>
        <v>9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9">
        <v>42145.539212962954</v>
      </c>
      <c r="J2623" s="9">
        <v>42115.539212962954</v>
      </c>
      <c r="K2623" t="b">
        <v>1</v>
      </c>
      <c r="L2623">
        <v>465</v>
      </c>
      <c r="M2623" t="b">
        <v>1</v>
      </c>
      <c r="N2623" s="6" t="s">
        <v>8301</v>
      </c>
      <c r="O2623" s="5">
        <f t="shared" si="160"/>
        <v>145.88</v>
      </c>
      <c r="P2623">
        <f t="shared" si="161"/>
        <v>47.058064516129029</v>
      </c>
      <c r="Q2623" s="6" t="s">
        <v>8319</v>
      </c>
      <c r="R2623" s="6" t="s">
        <v>8355</v>
      </c>
      <c r="S2623">
        <f t="shared" si="162"/>
        <v>2015</v>
      </c>
      <c r="T2623">
        <f t="shared" si="163"/>
        <v>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9">
        <v>42734.534907407404</v>
      </c>
      <c r="J2624" s="9">
        <v>42689.534907407404</v>
      </c>
      <c r="K2624" t="b">
        <v>0</v>
      </c>
      <c r="L2624">
        <v>74</v>
      </c>
      <c r="M2624" t="b">
        <v>1</v>
      </c>
      <c r="N2624" s="6" t="s">
        <v>8301</v>
      </c>
      <c r="O2624" s="5">
        <f t="shared" si="160"/>
        <v>131.184</v>
      </c>
      <c r="P2624">
        <f t="shared" si="161"/>
        <v>26.591351351351353</v>
      </c>
      <c r="Q2624" s="6" t="s">
        <v>8319</v>
      </c>
      <c r="R2624" s="6" t="s">
        <v>8355</v>
      </c>
      <c r="S2624">
        <f t="shared" si="162"/>
        <v>2016</v>
      </c>
      <c r="T2624">
        <f t="shared" si="163"/>
        <v>11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9">
        <v>42706.048217592594</v>
      </c>
      <c r="J2625" s="9">
        <v>42692.048217592594</v>
      </c>
      <c r="K2625" t="b">
        <v>0</v>
      </c>
      <c r="L2625">
        <v>62</v>
      </c>
      <c r="M2625" t="b">
        <v>1</v>
      </c>
      <c r="N2625" s="6" t="s">
        <v>8301</v>
      </c>
      <c r="O2625" s="5">
        <f t="shared" si="160"/>
        <v>113.99999999999999</v>
      </c>
      <c r="P2625">
        <f t="shared" si="161"/>
        <v>36.774193548387096</v>
      </c>
      <c r="Q2625" s="6" t="s">
        <v>8319</v>
      </c>
      <c r="R2625" s="6" t="s">
        <v>8355</v>
      </c>
      <c r="S2625">
        <f t="shared" si="162"/>
        <v>2016</v>
      </c>
      <c r="T2625">
        <f t="shared" si="163"/>
        <v>11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9">
        <v>41165.213217592594</v>
      </c>
      <c r="J2626" s="9">
        <v>41144.213217592594</v>
      </c>
      <c r="K2626" t="b">
        <v>0</v>
      </c>
      <c r="L2626">
        <v>3468</v>
      </c>
      <c r="M2626" t="b">
        <v>1</v>
      </c>
      <c r="N2626" s="6" t="s">
        <v>8301</v>
      </c>
      <c r="O2626" s="5">
        <f t="shared" ref="O2626:O2689" si="164">E2626/D2626*100</f>
        <v>1379.4206249999997</v>
      </c>
      <c r="P2626">
        <f t="shared" ref="P2626:P2689" si="165">E2626/L2626</f>
        <v>31.820544982698959</v>
      </c>
      <c r="Q2626" s="6" t="s">
        <v>8319</v>
      </c>
      <c r="R2626" s="6" t="s">
        <v>8355</v>
      </c>
      <c r="S2626">
        <f t="shared" si="162"/>
        <v>2012</v>
      </c>
      <c r="T2626">
        <f t="shared" si="163"/>
        <v>8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9">
        <v>42683.643611111103</v>
      </c>
      <c r="J2627" s="9">
        <v>42658.601944444446</v>
      </c>
      <c r="K2627" t="b">
        <v>0</v>
      </c>
      <c r="L2627">
        <v>52</v>
      </c>
      <c r="M2627" t="b">
        <v>1</v>
      </c>
      <c r="N2627" s="6" t="s">
        <v>8301</v>
      </c>
      <c r="O2627" s="5">
        <f t="shared" si="164"/>
        <v>956</v>
      </c>
      <c r="P2627">
        <f t="shared" si="165"/>
        <v>27.576923076923077</v>
      </c>
      <c r="Q2627" s="6" t="s">
        <v>8319</v>
      </c>
      <c r="R2627" s="6" t="s">
        <v>8355</v>
      </c>
      <c r="S2627">
        <f t="shared" ref="S2627:S2690" si="166">YEAR(J2627)</f>
        <v>2016</v>
      </c>
      <c r="T2627">
        <f t="shared" ref="T2627:T2690" si="167">MONTH(J2627)</f>
        <v>10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9">
        <v>42158.41978009259</v>
      </c>
      <c r="J2628" s="9">
        <v>42128.41978009259</v>
      </c>
      <c r="K2628" t="b">
        <v>0</v>
      </c>
      <c r="L2628">
        <v>50</v>
      </c>
      <c r="M2628" t="b">
        <v>1</v>
      </c>
      <c r="N2628" s="6" t="s">
        <v>8301</v>
      </c>
      <c r="O2628" s="5">
        <f t="shared" si="164"/>
        <v>112.00000000000001</v>
      </c>
      <c r="P2628">
        <f t="shared" si="165"/>
        <v>56</v>
      </c>
      <c r="Q2628" s="6" t="s">
        <v>8319</v>
      </c>
      <c r="R2628" s="6" t="s">
        <v>8355</v>
      </c>
      <c r="S2628">
        <f t="shared" si="166"/>
        <v>2015</v>
      </c>
      <c r="T2628">
        <f t="shared" si="167"/>
        <v>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9">
        <v>42334.66274305556</v>
      </c>
      <c r="J2629" s="9">
        <v>42304.621076388888</v>
      </c>
      <c r="K2629" t="b">
        <v>0</v>
      </c>
      <c r="L2629">
        <v>45</v>
      </c>
      <c r="M2629" t="b">
        <v>1</v>
      </c>
      <c r="N2629" s="6" t="s">
        <v>8301</v>
      </c>
      <c r="O2629" s="5">
        <f t="shared" si="164"/>
        <v>646.66666666666663</v>
      </c>
      <c r="P2629">
        <f t="shared" si="165"/>
        <v>21.555555555555557</v>
      </c>
      <c r="Q2629" s="6" t="s">
        <v>8319</v>
      </c>
      <c r="R2629" s="6" t="s">
        <v>8355</v>
      </c>
      <c r="S2629">
        <f t="shared" si="166"/>
        <v>2015</v>
      </c>
      <c r="T2629">
        <f t="shared" si="167"/>
        <v>10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9">
        <v>41973.757719907408</v>
      </c>
      <c r="J2630" s="9">
        <v>41953.757719907408</v>
      </c>
      <c r="K2630" t="b">
        <v>0</v>
      </c>
      <c r="L2630">
        <v>21</v>
      </c>
      <c r="M2630" t="b">
        <v>1</v>
      </c>
      <c r="N2630" s="6" t="s">
        <v>8301</v>
      </c>
      <c r="O2630" s="5">
        <f t="shared" si="164"/>
        <v>110.36948748510132</v>
      </c>
      <c r="P2630">
        <f t="shared" si="165"/>
        <v>44.095238095238095</v>
      </c>
      <c r="Q2630" s="6" t="s">
        <v>8319</v>
      </c>
      <c r="R2630" s="6" t="s">
        <v>8355</v>
      </c>
      <c r="S2630">
        <f t="shared" si="166"/>
        <v>2014</v>
      </c>
      <c r="T2630">
        <f t="shared" si="167"/>
        <v>11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9">
        <v>42138.330115740733</v>
      </c>
      <c r="J2631" s="9">
        <v>42108.330115740733</v>
      </c>
      <c r="K2631" t="b">
        <v>0</v>
      </c>
      <c r="L2631">
        <v>100</v>
      </c>
      <c r="M2631" t="b">
        <v>1</v>
      </c>
      <c r="N2631" s="6" t="s">
        <v>8301</v>
      </c>
      <c r="O2631" s="5">
        <f t="shared" si="164"/>
        <v>127.74000000000001</v>
      </c>
      <c r="P2631">
        <f t="shared" si="165"/>
        <v>63.87</v>
      </c>
      <c r="Q2631" s="6" t="s">
        <v>8319</v>
      </c>
      <c r="R2631" s="6" t="s">
        <v>8355</v>
      </c>
      <c r="S2631">
        <f t="shared" si="166"/>
        <v>2015</v>
      </c>
      <c r="T2631">
        <f t="shared" si="167"/>
        <v>4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9">
        <v>42551.208333333336</v>
      </c>
      <c r="J2632" s="9">
        <v>42523.897129629629</v>
      </c>
      <c r="K2632" t="b">
        <v>0</v>
      </c>
      <c r="L2632">
        <v>81</v>
      </c>
      <c r="M2632" t="b">
        <v>1</v>
      </c>
      <c r="N2632" s="6" t="s">
        <v>8301</v>
      </c>
      <c r="O2632" s="5">
        <f t="shared" si="164"/>
        <v>157.9</v>
      </c>
      <c r="P2632">
        <f t="shared" si="165"/>
        <v>38.987654320987652</v>
      </c>
      <c r="Q2632" s="6" t="s">
        <v>8319</v>
      </c>
      <c r="R2632" s="6" t="s">
        <v>8355</v>
      </c>
      <c r="S2632">
        <f t="shared" si="166"/>
        <v>2016</v>
      </c>
      <c r="T2632">
        <f t="shared" si="167"/>
        <v>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9">
        <v>42245.960960648146</v>
      </c>
      <c r="J2633" s="9">
        <v>42217.960960648146</v>
      </c>
      <c r="K2633" t="b">
        <v>0</v>
      </c>
      <c r="L2633">
        <v>286</v>
      </c>
      <c r="M2633" t="b">
        <v>1</v>
      </c>
      <c r="N2633" s="6" t="s">
        <v>8301</v>
      </c>
      <c r="O2633" s="5">
        <f t="shared" si="164"/>
        <v>114.66525000000001</v>
      </c>
      <c r="P2633">
        <f t="shared" si="165"/>
        <v>80.185489510489504</v>
      </c>
      <c r="Q2633" s="6" t="s">
        <v>8319</v>
      </c>
      <c r="R2633" s="6" t="s">
        <v>8355</v>
      </c>
      <c r="S2633">
        <f t="shared" si="166"/>
        <v>2015</v>
      </c>
      <c r="T2633">
        <f t="shared" si="167"/>
        <v>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9">
        <v>42518.853460648148</v>
      </c>
      <c r="J2634" s="9">
        <v>42493.853460648148</v>
      </c>
      <c r="K2634" t="b">
        <v>0</v>
      </c>
      <c r="L2634">
        <v>42</v>
      </c>
      <c r="M2634" t="b">
        <v>1</v>
      </c>
      <c r="N2634" s="6" t="s">
        <v>8301</v>
      </c>
      <c r="O2634" s="5">
        <f t="shared" si="164"/>
        <v>137.00934579439252</v>
      </c>
      <c r="P2634">
        <f t="shared" si="165"/>
        <v>34.904761904761905</v>
      </c>
      <c r="Q2634" s="6" t="s">
        <v>8319</v>
      </c>
      <c r="R2634" s="6" t="s">
        <v>8355</v>
      </c>
      <c r="S2634">
        <f t="shared" si="166"/>
        <v>2016</v>
      </c>
      <c r="T2634">
        <f t="shared" si="167"/>
        <v>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9">
        <v>41697.75</v>
      </c>
      <c r="J2635" s="9">
        <v>41667.614953703705</v>
      </c>
      <c r="K2635" t="b">
        <v>0</v>
      </c>
      <c r="L2635">
        <v>199</v>
      </c>
      <c r="M2635" t="b">
        <v>1</v>
      </c>
      <c r="N2635" s="6" t="s">
        <v>8301</v>
      </c>
      <c r="O2635" s="5">
        <f t="shared" si="164"/>
        <v>354.62</v>
      </c>
      <c r="P2635">
        <f t="shared" si="165"/>
        <v>89.100502512562812</v>
      </c>
      <c r="Q2635" s="6" t="s">
        <v>8319</v>
      </c>
      <c r="R2635" s="6" t="s">
        <v>8355</v>
      </c>
      <c r="S2635">
        <f t="shared" si="166"/>
        <v>2014</v>
      </c>
      <c r="T2635">
        <f t="shared" si="167"/>
        <v>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9">
        <v>42642.448159722226</v>
      </c>
      <c r="J2636" s="9">
        <v>42612.448159722226</v>
      </c>
      <c r="K2636" t="b">
        <v>0</v>
      </c>
      <c r="L2636">
        <v>25</v>
      </c>
      <c r="M2636" t="b">
        <v>1</v>
      </c>
      <c r="N2636" s="6" t="s">
        <v>8301</v>
      </c>
      <c r="O2636" s="5">
        <f t="shared" si="164"/>
        <v>106.02150537634409</v>
      </c>
      <c r="P2636">
        <f t="shared" si="165"/>
        <v>39.44</v>
      </c>
      <c r="Q2636" s="6" t="s">
        <v>8319</v>
      </c>
      <c r="R2636" s="6" t="s">
        <v>8355</v>
      </c>
      <c r="S2636">
        <f t="shared" si="166"/>
        <v>2016</v>
      </c>
      <c r="T2636">
        <f t="shared" si="167"/>
        <v>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9">
        <v>42072.700937499998</v>
      </c>
      <c r="J2637" s="9">
        <v>42037.742604166669</v>
      </c>
      <c r="K2637" t="b">
        <v>0</v>
      </c>
      <c r="L2637">
        <v>84</v>
      </c>
      <c r="M2637" t="b">
        <v>1</v>
      </c>
      <c r="N2637" s="6" t="s">
        <v>8301</v>
      </c>
      <c r="O2637" s="5">
        <f t="shared" si="164"/>
        <v>100</v>
      </c>
      <c r="P2637">
        <f t="shared" si="165"/>
        <v>136.9047619047619</v>
      </c>
      <c r="Q2637" s="6" t="s">
        <v>8319</v>
      </c>
      <c r="R2637" s="6" t="s">
        <v>8355</v>
      </c>
      <c r="S2637">
        <f t="shared" si="166"/>
        <v>2015</v>
      </c>
      <c r="T2637">
        <f t="shared" si="167"/>
        <v>2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9">
        <v>42658.833333333336</v>
      </c>
      <c r="J2638" s="9">
        <v>42636.406412037039</v>
      </c>
      <c r="K2638" t="b">
        <v>0</v>
      </c>
      <c r="L2638">
        <v>50</v>
      </c>
      <c r="M2638" t="b">
        <v>1</v>
      </c>
      <c r="N2638" s="6" t="s">
        <v>8301</v>
      </c>
      <c r="O2638" s="5">
        <f t="shared" si="164"/>
        <v>187.3</v>
      </c>
      <c r="P2638">
        <f t="shared" si="165"/>
        <v>37.46</v>
      </c>
      <c r="Q2638" s="6" t="s">
        <v>8319</v>
      </c>
      <c r="R2638" s="6" t="s">
        <v>8355</v>
      </c>
      <c r="S2638">
        <f t="shared" si="166"/>
        <v>2016</v>
      </c>
      <c r="T2638">
        <f t="shared" si="167"/>
        <v>9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9">
        <v>42655.341145833336</v>
      </c>
      <c r="J2639" s="9">
        <v>42639.341145833336</v>
      </c>
      <c r="K2639" t="b">
        <v>0</v>
      </c>
      <c r="L2639">
        <v>26</v>
      </c>
      <c r="M2639" t="b">
        <v>1</v>
      </c>
      <c r="N2639" s="6" t="s">
        <v>8301</v>
      </c>
      <c r="O2639" s="5">
        <f t="shared" si="164"/>
        <v>166.2</v>
      </c>
      <c r="P2639">
        <f t="shared" si="165"/>
        <v>31.96153846153846</v>
      </c>
      <c r="Q2639" s="6" t="s">
        <v>8319</v>
      </c>
      <c r="R2639" s="6" t="s">
        <v>8355</v>
      </c>
      <c r="S2639">
        <f t="shared" si="166"/>
        <v>2016</v>
      </c>
      <c r="T2639">
        <f t="shared" si="167"/>
        <v>9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9">
        <v>42019.70480324074</v>
      </c>
      <c r="J2640" s="9">
        <v>41989.70480324074</v>
      </c>
      <c r="K2640" t="b">
        <v>0</v>
      </c>
      <c r="L2640">
        <v>14</v>
      </c>
      <c r="M2640" t="b">
        <v>1</v>
      </c>
      <c r="N2640" s="6" t="s">
        <v>8301</v>
      </c>
      <c r="O2640" s="5">
        <f t="shared" si="164"/>
        <v>101.72910662824208</v>
      </c>
      <c r="P2640">
        <f t="shared" si="165"/>
        <v>25.214285714285715</v>
      </c>
      <c r="Q2640" s="6" t="s">
        <v>8319</v>
      </c>
      <c r="R2640" s="6" t="s">
        <v>8355</v>
      </c>
      <c r="S2640">
        <f t="shared" si="166"/>
        <v>2014</v>
      </c>
      <c r="T2640">
        <f t="shared" si="167"/>
        <v>12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9">
        <v>42054.656805555554</v>
      </c>
      <c r="J2641" s="9">
        <v>42024.656805555554</v>
      </c>
      <c r="K2641" t="b">
        <v>0</v>
      </c>
      <c r="L2641">
        <v>49</v>
      </c>
      <c r="M2641" t="b">
        <v>1</v>
      </c>
      <c r="N2641" s="6" t="s">
        <v>8301</v>
      </c>
      <c r="O2641" s="5">
        <f t="shared" si="164"/>
        <v>164</v>
      </c>
      <c r="P2641">
        <f t="shared" si="165"/>
        <v>10.040816326530612</v>
      </c>
      <c r="Q2641" s="6" t="s">
        <v>8319</v>
      </c>
      <c r="R2641" s="6" t="s">
        <v>8355</v>
      </c>
      <c r="S2641">
        <f t="shared" si="166"/>
        <v>2015</v>
      </c>
      <c r="T2641">
        <f t="shared" si="167"/>
        <v>1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9">
        <v>42162.952245370368</v>
      </c>
      <c r="J2642" s="9">
        <v>42102.952245370368</v>
      </c>
      <c r="K2642" t="b">
        <v>0</v>
      </c>
      <c r="L2642">
        <v>69</v>
      </c>
      <c r="M2642" t="b">
        <v>1</v>
      </c>
      <c r="N2642" s="6" t="s">
        <v>8301</v>
      </c>
      <c r="O2642" s="5">
        <f t="shared" si="164"/>
        <v>105.66666666666666</v>
      </c>
      <c r="P2642">
        <f t="shared" si="165"/>
        <v>45.94202898550725</v>
      </c>
      <c r="Q2642" s="6" t="s">
        <v>8319</v>
      </c>
      <c r="R2642" s="6" t="s">
        <v>8355</v>
      </c>
      <c r="S2642">
        <f t="shared" si="166"/>
        <v>2015</v>
      </c>
      <c r="T2642">
        <f t="shared" si="167"/>
        <v>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9">
        <v>41897.631249999999</v>
      </c>
      <c r="J2643" s="9">
        <v>41880.618784722217</v>
      </c>
      <c r="K2643" t="b">
        <v>0</v>
      </c>
      <c r="L2643">
        <v>1</v>
      </c>
      <c r="M2643" t="b">
        <v>0</v>
      </c>
      <c r="N2643" s="6" t="s">
        <v>8301</v>
      </c>
      <c r="O2643" s="5">
        <f t="shared" si="164"/>
        <v>1</v>
      </c>
      <c r="P2643">
        <f t="shared" si="165"/>
        <v>15</v>
      </c>
      <c r="Q2643" s="6" t="s">
        <v>8319</v>
      </c>
      <c r="R2643" s="6" t="s">
        <v>8355</v>
      </c>
      <c r="S2643">
        <f t="shared" si="166"/>
        <v>2014</v>
      </c>
      <c r="T2643">
        <f t="shared" si="167"/>
        <v>8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9">
        <v>42566.081249999996</v>
      </c>
      <c r="J2644" s="9">
        <v>42536.03828703703</v>
      </c>
      <c r="K2644" t="b">
        <v>0</v>
      </c>
      <c r="L2644">
        <v>0</v>
      </c>
      <c r="M2644" t="b">
        <v>0</v>
      </c>
      <c r="N2644" s="6" t="s">
        <v>8301</v>
      </c>
      <c r="O2644" s="5">
        <f t="shared" si="164"/>
        <v>0</v>
      </c>
      <c r="P2644" t="e">
        <f t="shared" si="165"/>
        <v>#DIV/0!</v>
      </c>
      <c r="Q2644" s="6" t="s">
        <v>8319</v>
      </c>
      <c r="R2644" s="6" t="s">
        <v>8355</v>
      </c>
      <c r="S2644">
        <f t="shared" si="166"/>
        <v>2016</v>
      </c>
      <c r="T2644">
        <f t="shared" si="167"/>
        <v>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9">
        <v>42725.124305555553</v>
      </c>
      <c r="J2645" s="9">
        <v>42689.374016203699</v>
      </c>
      <c r="K2645" t="b">
        <v>1</v>
      </c>
      <c r="L2645">
        <v>1501</v>
      </c>
      <c r="M2645" t="b">
        <v>0</v>
      </c>
      <c r="N2645" s="6" t="s">
        <v>8301</v>
      </c>
      <c r="O2645" s="5">
        <f t="shared" si="164"/>
        <v>33.559730999999999</v>
      </c>
      <c r="P2645">
        <f t="shared" si="165"/>
        <v>223.58248500999335</v>
      </c>
      <c r="Q2645" s="6" t="s">
        <v>8319</v>
      </c>
      <c r="R2645" s="6" t="s">
        <v>8355</v>
      </c>
      <c r="S2645">
        <f t="shared" si="166"/>
        <v>2016</v>
      </c>
      <c r="T2645">
        <f t="shared" si="167"/>
        <v>11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9">
        <v>42804.583738425928</v>
      </c>
      <c r="J2646" s="9">
        <v>42774.583738425928</v>
      </c>
      <c r="K2646" t="b">
        <v>1</v>
      </c>
      <c r="L2646">
        <v>52</v>
      </c>
      <c r="M2646" t="b">
        <v>0</v>
      </c>
      <c r="N2646" s="6" t="s">
        <v>8301</v>
      </c>
      <c r="O2646" s="5">
        <f t="shared" si="164"/>
        <v>2.0529999999999999</v>
      </c>
      <c r="P2646">
        <f t="shared" si="165"/>
        <v>39.480769230769234</v>
      </c>
      <c r="Q2646" s="6" t="s">
        <v>8319</v>
      </c>
      <c r="R2646" s="6" t="s">
        <v>8355</v>
      </c>
      <c r="S2646">
        <f t="shared" si="166"/>
        <v>2017</v>
      </c>
      <c r="T2646">
        <f t="shared" si="167"/>
        <v>2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9">
        <v>41951.675960648143</v>
      </c>
      <c r="J2647" s="9">
        <v>41921.634293981479</v>
      </c>
      <c r="K2647" t="b">
        <v>1</v>
      </c>
      <c r="L2647">
        <v>23</v>
      </c>
      <c r="M2647" t="b">
        <v>0</v>
      </c>
      <c r="N2647" s="6" t="s">
        <v>8301</v>
      </c>
      <c r="O2647" s="5">
        <f t="shared" si="164"/>
        <v>10.5</v>
      </c>
      <c r="P2647">
        <f t="shared" si="165"/>
        <v>91.304347826086953</v>
      </c>
      <c r="Q2647" s="6" t="s">
        <v>8319</v>
      </c>
      <c r="R2647" s="6" t="s">
        <v>8355</v>
      </c>
      <c r="S2647">
        <f t="shared" si="166"/>
        <v>2014</v>
      </c>
      <c r="T2647">
        <f t="shared" si="167"/>
        <v>10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9">
        <v>42256.10496527778</v>
      </c>
      <c r="J2648" s="9">
        <v>42226.10496527778</v>
      </c>
      <c r="K2648" t="b">
        <v>1</v>
      </c>
      <c r="L2648">
        <v>535</v>
      </c>
      <c r="M2648" t="b">
        <v>0</v>
      </c>
      <c r="N2648" s="6" t="s">
        <v>8301</v>
      </c>
      <c r="O2648" s="5">
        <f t="shared" si="164"/>
        <v>8.4172840000000004</v>
      </c>
      <c r="P2648">
        <f t="shared" si="165"/>
        <v>78.666205607476627</v>
      </c>
      <c r="Q2648" s="6" t="s">
        <v>8319</v>
      </c>
      <c r="R2648" s="6" t="s">
        <v>8355</v>
      </c>
      <c r="S2648">
        <f t="shared" si="166"/>
        <v>2015</v>
      </c>
      <c r="T2648">
        <f t="shared" si="167"/>
        <v>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9">
        <v>42230.053460648145</v>
      </c>
      <c r="J2649" s="9">
        <v>42200.053460648145</v>
      </c>
      <c r="K2649" t="b">
        <v>0</v>
      </c>
      <c r="L2649">
        <v>3</v>
      </c>
      <c r="M2649" t="b">
        <v>0</v>
      </c>
      <c r="N2649" s="6" t="s">
        <v>8301</v>
      </c>
      <c r="O2649" s="5">
        <f t="shared" si="164"/>
        <v>1.44</v>
      </c>
      <c r="P2649">
        <f t="shared" si="165"/>
        <v>12</v>
      </c>
      <c r="Q2649" s="6" t="s">
        <v>8319</v>
      </c>
      <c r="R2649" s="6" t="s">
        <v>8355</v>
      </c>
      <c r="S2649">
        <f t="shared" si="166"/>
        <v>2015</v>
      </c>
      <c r="T2649">
        <f t="shared" si="167"/>
        <v>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9">
        <v>42438.506481481476</v>
      </c>
      <c r="J2650" s="9">
        <v>42408.506481481476</v>
      </c>
      <c r="K2650" t="b">
        <v>0</v>
      </c>
      <c r="L2650">
        <v>6</v>
      </c>
      <c r="M2650" t="b">
        <v>0</v>
      </c>
      <c r="N2650" s="6" t="s">
        <v>8301</v>
      </c>
      <c r="O2650" s="5">
        <f t="shared" si="164"/>
        <v>0.88333333333333341</v>
      </c>
      <c r="P2650">
        <f t="shared" si="165"/>
        <v>17.666666666666668</v>
      </c>
      <c r="Q2650" s="6" t="s">
        <v>8319</v>
      </c>
      <c r="R2650" s="6" t="s">
        <v>8355</v>
      </c>
      <c r="S2650">
        <f t="shared" si="166"/>
        <v>2016</v>
      </c>
      <c r="T2650">
        <f t="shared" si="167"/>
        <v>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9">
        <v>42401.788668981484</v>
      </c>
      <c r="J2651" s="9">
        <v>42341.788668981484</v>
      </c>
      <c r="K2651" t="b">
        <v>0</v>
      </c>
      <c r="L2651">
        <v>3</v>
      </c>
      <c r="M2651" t="b">
        <v>0</v>
      </c>
      <c r="N2651" s="6" t="s">
        <v>8301</v>
      </c>
      <c r="O2651" s="5">
        <f t="shared" si="164"/>
        <v>9.920000000000001E-2</v>
      </c>
      <c r="P2651">
        <f t="shared" si="165"/>
        <v>41.333333333333336</v>
      </c>
      <c r="Q2651" s="6" t="s">
        <v>8319</v>
      </c>
      <c r="R2651" s="6" t="s">
        <v>8355</v>
      </c>
      <c r="S2651">
        <f t="shared" si="166"/>
        <v>2015</v>
      </c>
      <c r="T2651">
        <f t="shared" si="167"/>
        <v>12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9">
        <v>42725.416006944441</v>
      </c>
      <c r="J2652" s="9">
        <v>42695.416006944441</v>
      </c>
      <c r="K2652" t="b">
        <v>0</v>
      </c>
      <c r="L2652">
        <v>5</v>
      </c>
      <c r="M2652" t="b">
        <v>0</v>
      </c>
      <c r="N2652" s="6" t="s">
        <v>8301</v>
      </c>
      <c r="O2652" s="5">
        <f t="shared" si="164"/>
        <v>0.59666666666666668</v>
      </c>
      <c r="P2652">
        <f t="shared" si="165"/>
        <v>71.599999999999994</v>
      </c>
      <c r="Q2652" s="6" t="s">
        <v>8319</v>
      </c>
      <c r="R2652" s="6" t="s">
        <v>8355</v>
      </c>
      <c r="S2652">
        <f t="shared" si="166"/>
        <v>2016</v>
      </c>
      <c r="T2652">
        <f t="shared" si="167"/>
        <v>11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9">
        <v>42355.597326388881</v>
      </c>
      <c r="J2653" s="9">
        <v>42327.597326388881</v>
      </c>
      <c r="K2653" t="b">
        <v>0</v>
      </c>
      <c r="L2653">
        <v>17</v>
      </c>
      <c r="M2653" t="b">
        <v>0</v>
      </c>
      <c r="N2653" s="6" t="s">
        <v>8301</v>
      </c>
      <c r="O2653" s="5">
        <f t="shared" si="164"/>
        <v>1.8689285714285715</v>
      </c>
      <c r="P2653">
        <f t="shared" si="165"/>
        <v>307.8235294117647</v>
      </c>
      <c r="Q2653" s="6" t="s">
        <v>8319</v>
      </c>
      <c r="R2653" s="6" t="s">
        <v>8355</v>
      </c>
      <c r="S2653">
        <f t="shared" si="166"/>
        <v>2015</v>
      </c>
      <c r="T2653">
        <f t="shared" si="167"/>
        <v>11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9">
        <v>41982.950520833336</v>
      </c>
      <c r="J2654" s="9">
        <v>41952.950520833336</v>
      </c>
      <c r="K2654" t="b">
        <v>0</v>
      </c>
      <c r="L2654">
        <v>11</v>
      </c>
      <c r="M2654" t="b">
        <v>0</v>
      </c>
      <c r="N2654" s="6" t="s">
        <v>8301</v>
      </c>
      <c r="O2654" s="5">
        <f t="shared" si="164"/>
        <v>0.88500000000000001</v>
      </c>
      <c r="P2654">
        <f t="shared" si="165"/>
        <v>80.454545454545453</v>
      </c>
      <c r="Q2654" s="6" t="s">
        <v>8319</v>
      </c>
      <c r="R2654" s="6" t="s">
        <v>8355</v>
      </c>
      <c r="S2654">
        <f t="shared" si="166"/>
        <v>2014</v>
      </c>
      <c r="T2654">
        <f t="shared" si="167"/>
        <v>11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9">
        <v>41802.958333333328</v>
      </c>
      <c r="J2655" s="9">
        <v>41771.443599537037</v>
      </c>
      <c r="K2655" t="b">
        <v>0</v>
      </c>
      <c r="L2655">
        <v>70</v>
      </c>
      <c r="M2655" t="b">
        <v>0</v>
      </c>
      <c r="N2655" s="6" t="s">
        <v>8301</v>
      </c>
      <c r="O2655" s="5">
        <f t="shared" si="164"/>
        <v>11.52156862745098</v>
      </c>
      <c r="P2655">
        <f t="shared" si="165"/>
        <v>83.942857142857136</v>
      </c>
      <c r="Q2655" s="6" t="s">
        <v>8319</v>
      </c>
      <c r="R2655" s="6" t="s">
        <v>8355</v>
      </c>
      <c r="S2655">
        <f t="shared" si="166"/>
        <v>2014</v>
      </c>
      <c r="T2655">
        <f t="shared" si="167"/>
        <v>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9">
        <v>42115.350995370369</v>
      </c>
      <c r="J2656" s="9">
        <v>42055.39266203704</v>
      </c>
      <c r="K2656" t="b">
        <v>0</v>
      </c>
      <c r="L2656">
        <v>6</v>
      </c>
      <c r="M2656" t="b">
        <v>0</v>
      </c>
      <c r="N2656" s="6" t="s">
        <v>8301</v>
      </c>
      <c r="O2656" s="5">
        <f t="shared" si="164"/>
        <v>5.1000000000000004E-2</v>
      </c>
      <c r="P2656">
        <f t="shared" si="165"/>
        <v>8.5</v>
      </c>
      <c r="Q2656" s="6" t="s">
        <v>8319</v>
      </c>
      <c r="R2656" s="6" t="s">
        <v>8355</v>
      </c>
      <c r="S2656">
        <f t="shared" si="166"/>
        <v>2015</v>
      </c>
      <c r="T2656">
        <f t="shared" si="167"/>
        <v>2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9">
        <v>42409.624999999993</v>
      </c>
      <c r="J2657" s="9">
        <v>42381.657951388886</v>
      </c>
      <c r="K2657" t="b">
        <v>0</v>
      </c>
      <c r="L2657">
        <v>43</v>
      </c>
      <c r="M2657" t="b">
        <v>0</v>
      </c>
      <c r="N2657" s="6" t="s">
        <v>8301</v>
      </c>
      <c r="O2657" s="5">
        <f t="shared" si="164"/>
        <v>21.033333333333335</v>
      </c>
      <c r="P2657">
        <f t="shared" si="165"/>
        <v>73.372093023255815</v>
      </c>
      <c r="Q2657" s="6" t="s">
        <v>8319</v>
      </c>
      <c r="R2657" s="6" t="s">
        <v>8355</v>
      </c>
      <c r="S2657">
        <f t="shared" si="166"/>
        <v>2016</v>
      </c>
      <c r="T2657">
        <f t="shared" si="167"/>
        <v>1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9">
        <v>42806.583333333336</v>
      </c>
      <c r="J2658" s="9">
        <v>42767.480185185181</v>
      </c>
      <c r="K2658" t="b">
        <v>0</v>
      </c>
      <c r="L2658">
        <v>152</v>
      </c>
      <c r="M2658" t="b">
        <v>0</v>
      </c>
      <c r="N2658" s="6" t="s">
        <v>8301</v>
      </c>
      <c r="O2658" s="5">
        <f t="shared" si="164"/>
        <v>11.436666666666667</v>
      </c>
      <c r="P2658">
        <f t="shared" si="165"/>
        <v>112.86184210526316</v>
      </c>
      <c r="Q2658" s="6" t="s">
        <v>8319</v>
      </c>
      <c r="R2658" s="6" t="s">
        <v>8355</v>
      </c>
      <c r="S2658">
        <f t="shared" si="166"/>
        <v>2017</v>
      </c>
      <c r="T2658">
        <f t="shared" si="167"/>
        <v>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9">
        <v>42584.854166666664</v>
      </c>
      <c r="J2659" s="9">
        <v>42551.720520833333</v>
      </c>
      <c r="K2659" t="b">
        <v>0</v>
      </c>
      <c r="L2659">
        <v>59</v>
      </c>
      <c r="M2659" t="b">
        <v>0</v>
      </c>
      <c r="N2659" s="6" t="s">
        <v>8301</v>
      </c>
      <c r="O2659" s="5">
        <f t="shared" si="164"/>
        <v>18.737933333333334</v>
      </c>
      <c r="P2659">
        <f t="shared" si="165"/>
        <v>95.277627118644077</v>
      </c>
      <c r="Q2659" s="6" t="s">
        <v>8319</v>
      </c>
      <c r="R2659" s="6" t="s">
        <v>8355</v>
      </c>
      <c r="S2659">
        <f t="shared" si="166"/>
        <v>2016</v>
      </c>
      <c r="T2659">
        <f t="shared" si="167"/>
        <v>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9">
        <v>42581.675856481481</v>
      </c>
      <c r="J2660" s="9">
        <v>42551.675856481481</v>
      </c>
      <c r="K2660" t="b">
        <v>0</v>
      </c>
      <c r="L2660">
        <v>4</v>
      </c>
      <c r="M2660" t="b">
        <v>0</v>
      </c>
      <c r="N2660" s="6" t="s">
        <v>8301</v>
      </c>
      <c r="O2660" s="5">
        <f t="shared" si="164"/>
        <v>9.285714285714286E-2</v>
      </c>
      <c r="P2660">
        <f t="shared" si="165"/>
        <v>22.75</v>
      </c>
      <c r="Q2660" s="6" t="s">
        <v>8319</v>
      </c>
      <c r="R2660" s="6" t="s">
        <v>8355</v>
      </c>
      <c r="S2660">
        <f t="shared" si="166"/>
        <v>2016</v>
      </c>
      <c r="T2660">
        <f t="shared" si="167"/>
        <v>6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9">
        <v>42111.861226851855</v>
      </c>
      <c r="J2661" s="9">
        <v>42081.861226851855</v>
      </c>
      <c r="K2661" t="b">
        <v>0</v>
      </c>
      <c r="L2661">
        <v>10</v>
      </c>
      <c r="M2661" t="b">
        <v>0</v>
      </c>
      <c r="N2661" s="6" t="s">
        <v>8301</v>
      </c>
      <c r="O2661" s="5">
        <f t="shared" si="164"/>
        <v>2.7204081632653061</v>
      </c>
      <c r="P2661">
        <f t="shared" si="165"/>
        <v>133.30000000000001</v>
      </c>
      <c r="Q2661" s="6" t="s">
        <v>8319</v>
      </c>
      <c r="R2661" s="6" t="s">
        <v>8355</v>
      </c>
      <c r="S2661">
        <f t="shared" si="166"/>
        <v>2015</v>
      </c>
      <c r="T2661">
        <f t="shared" si="167"/>
        <v>3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9">
        <v>42332.546504629623</v>
      </c>
      <c r="J2662" s="9">
        <v>42272.504837962959</v>
      </c>
      <c r="K2662" t="b">
        <v>0</v>
      </c>
      <c r="L2662">
        <v>5</v>
      </c>
      <c r="M2662" t="b">
        <v>0</v>
      </c>
      <c r="N2662" s="6" t="s">
        <v>8301</v>
      </c>
      <c r="O2662" s="5">
        <f t="shared" si="164"/>
        <v>9.5000000000000001E-2</v>
      </c>
      <c r="P2662">
        <f t="shared" si="165"/>
        <v>3.8</v>
      </c>
      <c r="Q2662" s="6" t="s">
        <v>8319</v>
      </c>
      <c r="R2662" s="6" t="s">
        <v>8355</v>
      </c>
      <c r="S2662">
        <f t="shared" si="166"/>
        <v>2015</v>
      </c>
      <c r="T2662">
        <f t="shared" si="167"/>
        <v>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9">
        <v>41572.750115740739</v>
      </c>
      <c r="J2663" s="9">
        <v>41542.750115740739</v>
      </c>
      <c r="K2663" t="b">
        <v>0</v>
      </c>
      <c r="L2663">
        <v>60</v>
      </c>
      <c r="M2663" t="b">
        <v>1</v>
      </c>
      <c r="N2663" s="6" t="s">
        <v>8302</v>
      </c>
      <c r="O2663" s="5">
        <f t="shared" si="164"/>
        <v>102.89999999999999</v>
      </c>
      <c r="P2663">
        <f t="shared" si="165"/>
        <v>85.75</v>
      </c>
      <c r="Q2663" s="6" t="s">
        <v>8319</v>
      </c>
      <c r="R2663" s="6" t="s">
        <v>8356</v>
      </c>
      <c r="S2663">
        <f t="shared" si="166"/>
        <v>2013</v>
      </c>
      <c r="T2663">
        <f t="shared" si="167"/>
        <v>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9">
        <v>42237.538344907407</v>
      </c>
      <c r="J2664" s="9">
        <v>42207.538344907407</v>
      </c>
      <c r="K2664" t="b">
        <v>0</v>
      </c>
      <c r="L2664">
        <v>80</v>
      </c>
      <c r="M2664" t="b">
        <v>1</v>
      </c>
      <c r="N2664" s="6" t="s">
        <v>8302</v>
      </c>
      <c r="O2664" s="5">
        <f t="shared" si="164"/>
        <v>106.80000000000001</v>
      </c>
      <c r="P2664">
        <f t="shared" si="165"/>
        <v>267</v>
      </c>
      <c r="Q2664" s="6" t="s">
        <v>8319</v>
      </c>
      <c r="R2664" s="6" t="s">
        <v>8356</v>
      </c>
      <c r="S2664">
        <f t="shared" si="166"/>
        <v>2015</v>
      </c>
      <c r="T2664">
        <f t="shared" si="167"/>
        <v>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9">
        <v>42251.416666666664</v>
      </c>
      <c r="J2665" s="9">
        <v>42222.41443287037</v>
      </c>
      <c r="K2665" t="b">
        <v>0</v>
      </c>
      <c r="L2665">
        <v>56</v>
      </c>
      <c r="M2665" t="b">
        <v>1</v>
      </c>
      <c r="N2665" s="6" t="s">
        <v>8302</v>
      </c>
      <c r="O2665" s="5">
        <f t="shared" si="164"/>
        <v>104.59625</v>
      </c>
      <c r="P2665">
        <f t="shared" si="165"/>
        <v>373.55803571428572</v>
      </c>
      <c r="Q2665" s="6" t="s">
        <v>8319</v>
      </c>
      <c r="R2665" s="6" t="s">
        <v>8356</v>
      </c>
      <c r="S2665">
        <f t="shared" si="166"/>
        <v>2015</v>
      </c>
      <c r="T2665">
        <f t="shared" si="167"/>
        <v>8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9">
        <v>42347.082638888889</v>
      </c>
      <c r="J2666" s="9">
        <v>42312.817094907405</v>
      </c>
      <c r="K2666" t="b">
        <v>0</v>
      </c>
      <c r="L2666">
        <v>104</v>
      </c>
      <c r="M2666" t="b">
        <v>1</v>
      </c>
      <c r="N2666" s="6" t="s">
        <v>8302</v>
      </c>
      <c r="O2666" s="5">
        <f t="shared" si="164"/>
        <v>103.42857142857143</v>
      </c>
      <c r="P2666">
        <f t="shared" si="165"/>
        <v>174.03846153846155</v>
      </c>
      <c r="Q2666" s="6" t="s">
        <v>8319</v>
      </c>
      <c r="R2666" s="6" t="s">
        <v>8356</v>
      </c>
      <c r="S2666">
        <f t="shared" si="166"/>
        <v>2015</v>
      </c>
      <c r="T2666">
        <f t="shared" si="167"/>
        <v>11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9">
        <v>42128.687199074069</v>
      </c>
      <c r="J2667" s="9">
        <v>42083.687199074069</v>
      </c>
      <c r="K2667" t="b">
        <v>0</v>
      </c>
      <c r="L2667">
        <v>46</v>
      </c>
      <c r="M2667" t="b">
        <v>1</v>
      </c>
      <c r="N2667" s="6" t="s">
        <v>8302</v>
      </c>
      <c r="O2667" s="5">
        <f t="shared" si="164"/>
        <v>123.14285714285715</v>
      </c>
      <c r="P2667">
        <f t="shared" si="165"/>
        <v>93.695652173913047</v>
      </c>
      <c r="Q2667" s="6" t="s">
        <v>8319</v>
      </c>
      <c r="R2667" s="6" t="s">
        <v>8356</v>
      </c>
      <c r="S2667">
        <f t="shared" si="166"/>
        <v>2015</v>
      </c>
      <c r="T2667">
        <f t="shared" si="167"/>
        <v>3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9">
        <v>42272.666666666664</v>
      </c>
      <c r="J2668" s="9">
        <v>42235.55600694444</v>
      </c>
      <c r="K2668" t="b">
        <v>0</v>
      </c>
      <c r="L2668">
        <v>206</v>
      </c>
      <c r="M2668" t="b">
        <v>1</v>
      </c>
      <c r="N2668" s="6" t="s">
        <v>8302</v>
      </c>
      <c r="O2668" s="5">
        <f t="shared" si="164"/>
        <v>159.29509999999999</v>
      </c>
      <c r="P2668">
        <f t="shared" si="165"/>
        <v>77.327718446601949</v>
      </c>
      <c r="Q2668" s="6" t="s">
        <v>8319</v>
      </c>
      <c r="R2668" s="6" t="s">
        <v>8356</v>
      </c>
      <c r="S2668">
        <f t="shared" si="166"/>
        <v>2015</v>
      </c>
      <c r="T2668">
        <f t="shared" si="167"/>
        <v>8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9">
        <v>42410.717777777776</v>
      </c>
      <c r="J2669" s="9">
        <v>42380.717777777776</v>
      </c>
      <c r="K2669" t="b">
        <v>0</v>
      </c>
      <c r="L2669">
        <v>18</v>
      </c>
      <c r="M2669" t="b">
        <v>1</v>
      </c>
      <c r="N2669" s="6" t="s">
        <v>8302</v>
      </c>
      <c r="O2669" s="5">
        <f t="shared" si="164"/>
        <v>110.66666666666667</v>
      </c>
      <c r="P2669">
        <f t="shared" si="165"/>
        <v>92.222222222222229</v>
      </c>
      <c r="Q2669" s="6" t="s">
        <v>8319</v>
      </c>
      <c r="R2669" s="6" t="s">
        <v>8356</v>
      </c>
      <c r="S2669">
        <f t="shared" si="166"/>
        <v>2016</v>
      </c>
      <c r="T2669">
        <f t="shared" si="167"/>
        <v>1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9">
        <v>42317.397222222215</v>
      </c>
      <c r="J2670" s="9">
        <v>42275.380381944437</v>
      </c>
      <c r="K2670" t="b">
        <v>0</v>
      </c>
      <c r="L2670">
        <v>28</v>
      </c>
      <c r="M2670" t="b">
        <v>1</v>
      </c>
      <c r="N2670" s="6" t="s">
        <v>8302</v>
      </c>
      <c r="O2670" s="5">
        <f t="shared" si="164"/>
        <v>170.70000000000002</v>
      </c>
      <c r="P2670">
        <f t="shared" si="165"/>
        <v>60.964285714285715</v>
      </c>
      <c r="Q2670" s="6" t="s">
        <v>8319</v>
      </c>
      <c r="R2670" s="6" t="s">
        <v>8356</v>
      </c>
      <c r="S2670">
        <f t="shared" si="166"/>
        <v>2015</v>
      </c>
      <c r="T2670">
        <f t="shared" si="167"/>
        <v>9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9">
        <v>42378.827499999999</v>
      </c>
      <c r="J2671" s="9">
        <v>42318.827499999999</v>
      </c>
      <c r="K2671" t="b">
        <v>0</v>
      </c>
      <c r="L2671">
        <v>11</v>
      </c>
      <c r="M2671" t="b">
        <v>1</v>
      </c>
      <c r="N2671" s="6" t="s">
        <v>8302</v>
      </c>
      <c r="O2671" s="5">
        <f t="shared" si="164"/>
        <v>125.125</v>
      </c>
      <c r="P2671">
        <f t="shared" si="165"/>
        <v>91</v>
      </c>
      <c r="Q2671" s="6" t="s">
        <v>8319</v>
      </c>
      <c r="R2671" s="6" t="s">
        <v>8356</v>
      </c>
      <c r="S2671">
        <f t="shared" si="166"/>
        <v>2015</v>
      </c>
      <c r="T2671">
        <f t="shared" si="167"/>
        <v>11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9">
        <v>41848.812268518515</v>
      </c>
      <c r="J2672" s="9">
        <v>41820.812268518515</v>
      </c>
      <c r="K2672" t="b">
        <v>1</v>
      </c>
      <c r="L2672">
        <v>60</v>
      </c>
      <c r="M2672" t="b">
        <v>0</v>
      </c>
      <c r="N2672" s="6" t="s">
        <v>8302</v>
      </c>
      <c r="O2672" s="5">
        <f t="shared" si="164"/>
        <v>6.4158609339642041</v>
      </c>
      <c r="P2672">
        <f t="shared" si="165"/>
        <v>41.583333333333336</v>
      </c>
      <c r="Q2672" s="6" t="s">
        <v>8319</v>
      </c>
      <c r="R2672" s="6" t="s">
        <v>8356</v>
      </c>
      <c r="S2672">
        <f t="shared" si="166"/>
        <v>2014</v>
      </c>
      <c r="T2672">
        <f t="shared" si="167"/>
        <v>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9">
        <v>41992.609722222223</v>
      </c>
      <c r="J2673" s="9">
        <v>41962.540694444448</v>
      </c>
      <c r="K2673" t="b">
        <v>1</v>
      </c>
      <c r="L2673">
        <v>84</v>
      </c>
      <c r="M2673" t="b">
        <v>0</v>
      </c>
      <c r="N2673" s="6" t="s">
        <v>8302</v>
      </c>
      <c r="O2673" s="5">
        <f t="shared" si="164"/>
        <v>11.343999999999999</v>
      </c>
      <c r="P2673">
        <f t="shared" si="165"/>
        <v>33.761904761904759</v>
      </c>
      <c r="Q2673" s="6" t="s">
        <v>8319</v>
      </c>
      <c r="R2673" s="6" t="s">
        <v>8356</v>
      </c>
      <c r="S2673">
        <f t="shared" si="166"/>
        <v>2014</v>
      </c>
      <c r="T2673">
        <f t="shared" si="167"/>
        <v>11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9">
        <v>42366.041666666664</v>
      </c>
      <c r="J2674" s="9">
        <v>42344.675810185181</v>
      </c>
      <c r="K2674" t="b">
        <v>1</v>
      </c>
      <c r="L2674">
        <v>47</v>
      </c>
      <c r="M2674" t="b">
        <v>0</v>
      </c>
      <c r="N2674" s="6" t="s">
        <v>8302</v>
      </c>
      <c r="O2674" s="5">
        <f t="shared" si="164"/>
        <v>33.19</v>
      </c>
      <c r="P2674">
        <f t="shared" si="165"/>
        <v>70.61702127659575</v>
      </c>
      <c r="Q2674" s="6" t="s">
        <v>8319</v>
      </c>
      <c r="R2674" s="6" t="s">
        <v>8356</v>
      </c>
      <c r="S2674">
        <f t="shared" si="166"/>
        <v>2015</v>
      </c>
      <c r="T2674">
        <f t="shared" si="167"/>
        <v>12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9">
        <v>41941.739583333328</v>
      </c>
      <c r="J2675" s="9">
        <v>41912.333321759259</v>
      </c>
      <c r="K2675" t="b">
        <v>1</v>
      </c>
      <c r="L2675">
        <v>66</v>
      </c>
      <c r="M2675" t="b">
        <v>0</v>
      </c>
      <c r="N2675" s="6" t="s">
        <v>8302</v>
      </c>
      <c r="O2675" s="5">
        <f t="shared" si="164"/>
        <v>27.58</v>
      </c>
      <c r="P2675">
        <f t="shared" si="165"/>
        <v>167.15151515151516</v>
      </c>
      <c r="Q2675" s="6" t="s">
        <v>8319</v>
      </c>
      <c r="R2675" s="6" t="s">
        <v>8356</v>
      </c>
      <c r="S2675">
        <f t="shared" si="166"/>
        <v>2014</v>
      </c>
      <c r="T2675">
        <f t="shared" si="167"/>
        <v>9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9">
        <v>42555.999305555553</v>
      </c>
      <c r="J2676" s="9">
        <v>42529.424421296295</v>
      </c>
      <c r="K2676" t="b">
        <v>1</v>
      </c>
      <c r="L2676">
        <v>171</v>
      </c>
      <c r="M2676" t="b">
        <v>0</v>
      </c>
      <c r="N2676" s="6" t="s">
        <v>8302</v>
      </c>
      <c r="O2676" s="5">
        <f t="shared" si="164"/>
        <v>62.839999999999996</v>
      </c>
      <c r="P2676">
        <f t="shared" si="165"/>
        <v>128.61988304093566</v>
      </c>
      <c r="Q2676" s="6" t="s">
        <v>8319</v>
      </c>
      <c r="R2676" s="6" t="s">
        <v>8356</v>
      </c>
      <c r="S2676">
        <f t="shared" si="166"/>
        <v>2016</v>
      </c>
      <c r="T2676">
        <f t="shared" si="167"/>
        <v>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9">
        <v>41953.690844907404</v>
      </c>
      <c r="J2677" s="9">
        <v>41923.649178240739</v>
      </c>
      <c r="K2677" t="b">
        <v>1</v>
      </c>
      <c r="L2677">
        <v>29</v>
      </c>
      <c r="M2677" t="b">
        <v>0</v>
      </c>
      <c r="N2677" s="6" t="s">
        <v>8302</v>
      </c>
      <c r="O2677" s="5">
        <f t="shared" si="164"/>
        <v>7.5880000000000001</v>
      </c>
      <c r="P2677">
        <f t="shared" si="165"/>
        <v>65.41379310344827</v>
      </c>
      <c r="Q2677" s="6" t="s">
        <v>8319</v>
      </c>
      <c r="R2677" s="6" t="s">
        <v>8356</v>
      </c>
      <c r="S2677">
        <f t="shared" si="166"/>
        <v>2014</v>
      </c>
      <c r="T2677">
        <f t="shared" si="167"/>
        <v>10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9">
        <v>42512.416365740741</v>
      </c>
      <c r="J2678" s="9">
        <v>42482.416365740741</v>
      </c>
      <c r="K2678" t="b">
        <v>0</v>
      </c>
      <c r="L2678">
        <v>9</v>
      </c>
      <c r="M2678" t="b">
        <v>0</v>
      </c>
      <c r="N2678" s="6" t="s">
        <v>8302</v>
      </c>
      <c r="O2678" s="5">
        <f t="shared" si="164"/>
        <v>50.38095238095238</v>
      </c>
      <c r="P2678">
        <f t="shared" si="165"/>
        <v>117.55555555555556</v>
      </c>
      <c r="Q2678" s="6" t="s">
        <v>8319</v>
      </c>
      <c r="R2678" s="6" t="s">
        <v>8356</v>
      </c>
      <c r="S2678">
        <f t="shared" si="166"/>
        <v>2016</v>
      </c>
      <c r="T2678">
        <f t="shared" si="167"/>
        <v>4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9">
        <v>41822.821099537032</v>
      </c>
      <c r="J2679" s="9">
        <v>41792.821099537032</v>
      </c>
      <c r="K2679" t="b">
        <v>0</v>
      </c>
      <c r="L2679">
        <v>27</v>
      </c>
      <c r="M2679" t="b">
        <v>0</v>
      </c>
      <c r="N2679" s="6" t="s">
        <v>8302</v>
      </c>
      <c r="O2679" s="5">
        <f t="shared" si="164"/>
        <v>17.512820512820511</v>
      </c>
      <c r="P2679">
        <f t="shared" si="165"/>
        <v>126.48148148148148</v>
      </c>
      <c r="Q2679" s="6" t="s">
        <v>8319</v>
      </c>
      <c r="R2679" s="6" t="s">
        <v>8356</v>
      </c>
      <c r="S2679">
        <f t="shared" si="166"/>
        <v>2014</v>
      </c>
      <c r="T2679">
        <f t="shared" si="167"/>
        <v>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9">
        <v>42271.589872685181</v>
      </c>
      <c r="J2680" s="9">
        <v>42241.589872685181</v>
      </c>
      <c r="K2680" t="b">
        <v>0</v>
      </c>
      <c r="L2680">
        <v>2</v>
      </c>
      <c r="M2680" t="b">
        <v>0</v>
      </c>
      <c r="N2680" s="6" t="s">
        <v>8302</v>
      </c>
      <c r="O2680" s="5">
        <f t="shared" si="164"/>
        <v>1.375E-2</v>
      </c>
      <c r="P2680">
        <f t="shared" si="165"/>
        <v>550</v>
      </c>
      <c r="Q2680" s="6" t="s">
        <v>8319</v>
      </c>
      <c r="R2680" s="6" t="s">
        <v>8356</v>
      </c>
      <c r="S2680">
        <f t="shared" si="166"/>
        <v>2015</v>
      </c>
      <c r="T2680">
        <f t="shared" si="167"/>
        <v>8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9">
        <v>42062.792754629627</v>
      </c>
      <c r="J2681" s="9">
        <v>42032.792754629627</v>
      </c>
      <c r="K2681" t="b">
        <v>0</v>
      </c>
      <c r="L2681">
        <v>3</v>
      </c>
      <c r="M2681" t="b">
        <v>0</v>
      </c>
      <c r="N2681" s="6" t="s">
        <v>8302</v>
      </c>
      <c r="O2681" s="5">
        <f t="shared" si="164"/>
        <v>0.33</v>
      </c>
      <c r="P2681">
        <f t="shared" si="165"/>
        <v>44</v>
      </c>
      <c r="Q2681" s="6" t="s">
        <v>8319</v>
      </c>
      <c r="R2681" s="6" t="s">
        <v>8356</v>
      </c>
      <c r="S2681">
        <f t="shared" si="166"/>
        <v>2015</v>
      </c>
      <c r="T2681">
        <f t="shared" si="167"/>
        <v>1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9">
        <v>42465.961701388886</v>
      </c>
      <c r="J2682" s="9">
        <v>42436.003368055557</v>
      </c>
      <c r="K2682" t="b">
        <v>0</v>
      </c>
      <c r="L2682">
        <v>4</v>
      </c>
      <c r="M2682" t="b">
        <v>0</v>
      </c>
      <c r="N2682" s="6" t="s">
        <v>8302</v>
      </c>
      <c r="O2682" s="5">
        <f t="shared" si="164"/>
        <v>0.86250000000000004</v>
      </c>
      <c r="P2682">
        <f t="shared" si="165"/>
        <v>69</v>
      </c>
      <c r="Q2682" s="6" t="s">
        <v>8319</v>
      </c>
      <c r="R2682" s="6" t="s">
        <v>8356</v>
      </c>
      <c r="S2682">
        <f t="shared" si="166"/>
        <v>2016</v>
      </c>
      <c r="T2682">
        <f t="shared" si="167"/>
        <v>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9">
        <v>41830.686921296292</v>
      </c>
      <c r="J2683" s="9">
        <v>41805.686921296292</v>
      </c>
      <c r="K2683" t="b">
        <v>0</v>
      </c>
      <c r="L2683">
        <v>2</v>
      </c>
      <c r="M2683" t="b">
        <v>0</v>
      </c>
      <c r="N2683" s="6" t="s">
        <v>8284</v>
      </c>
      <c r="O2683" s="5">
        <f t="shared" si="164"/>
        <v>0.6875</v>
      </c>
      <c r="P2683">
        <f t="shared" si="165"/>
        <v>27.5</v>
      </c>
      <c r="Q2683" s="6" t="s">
        <v>8336</v>
      </c>
      <c r="R2683" s="6" t="s">
        <v>8337</v>
      </c>
      <c r="S2683">
        <f t="shared" si="166"/>
        <v>2014</v>
      </c>
      <c r="T2683">
        <f t="shared" si="167"/>
        <v>6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9">
        <v>41965.040972222218</v>
      </c>
      <c r="J2684" s="9">
        <v>41932.663657407407</v>
      </c>
      <c r="K2684" t="b">
        <v>0</v>
      </c>
      <c r="L2684">
        <v>20</v>
      </c>
      <c r="M2684" t="b">
        <v>0</v>
      </c>
      <c r="N2684" s="6" t="s">
        <v>8284</v>
      </c>
      <c r="O2684" s="5">
        <f t="shared" si="164"/>
        <v>28.299999999999997</v>
      </c>
      <c r="P2684">
        <f t="shared" si="165"/>
        <v>84.9</v>
      </c>
      <c r="Q2684" s="6" t="s">
        <v>8336</v>
      </c>
      <c r="R2684" s="6" t="s">
        <v>8337</v>
      </c>
      <c r="S2684">
        <f t="shared" si="166"/>
        <v>2014</v>
      </c>
      <c r="T2684">
        <f t="shared" si="167"/>
        <v>10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9">
        <v>42064.546759259254</v>
      </c>
      <c r="J2685" s="9">
        <v>42034.546759259254</v>
      </c>
      <c r="K2685" t="b">
        <v>0</v>
      </c>
      <c r="L2685">
        <v>3</v>
      </c>
      <c r="M2685" t="b">
        <v>0</v>
      </c>
      <c r="N2685" s="6" t="s">
        <v>8284</v>
      </c>
      <c r="O2685" s="5">
        <f t="shared" si="164"/>
        <v>0.24</v>
      </c>
      <c r="P2685">
        <f t="shared" si="165"/>
        <v>12</v>
      </c>
      <c r="Q2685" s="6" t="s">
        <v>8336</v>
      </c>
      <c r="R2685" s="6" t="s">
        <v>8337</v>
      </c>
      <c r="S2685">
        <f t="shared" si="166"/>
        <v>2015</v>
      </c>
      <c r="T2685">
        <f t="shared" si="167"/>
        <v>1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9">
        <v>41860.706307870365</v>
      </c>
      <c r="J2686" s="9">
        <v>41820.706307870365</v>
      </c>
      <c r="K2686" t="b">
        <v>0</v>
      </c>
      <c r="L2686">
        <v>4</v>
      </c>
      <c r="M2686" t="b">
        <v>0</v>
      </c>
      <c r="N2686" s="6" t="s">
        <v>8284</v>
      </c>
      <c r="O2686" s="5">
        <f t="shared" si="164"/>
        <v>1.1428571428571428</v>
      </c>
      <c r="P2686">
        <f t="shared" si="165"/>
        <v>200</v>
      </c>
      <c r="Q2686" s="6" t="s">
        <v>8336</v>
      </c>
      <c r="R2686" s="6" t="s">
        <v>8337</v>
      </c>
      <c r="S2686">
        <f t="shared" si="166"/>
        <v>2014</v>
      </c>
      <c r="T2686">
        <f t="shared" si="167"/>
        <v>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9">
        <v>42121.445949074077</v>
      </c>
      <c r="J2687" s="9">
        <v>42061.487615740734</v>
      </c>
      <c r="K2687" t="b">
        <v>0</v>
      </c>
      <c r="L2687">
        <v>1</v>
      </c>
      <c r="M2687" t="b">
        <v>0</v>
      </c>
      <c r="N2687" s="6" t="s">
        <v>8284</v>
      </c>
      <c r="O2687" s="5">
        <f t="shared" si="164"/>
        <v>0.02</v>
      </c>
      <c r="P2687">
        <f t="shared" si="165"/>
        <v>10</v>
      </c>
      <c r="Q2687" s="6" t="s">
        <v>8336</v>
      </c>
      <c r="R2687" s="6" t="s">
        <v>8337</v>
      </c>
      <c r="S2687">
        <f t="shared" si="166"/>
        <v>2015</v>
      </c>
      <c r="T2687">
        <f t="shared" si="167"/>
        <v>2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9">
        <v>41912.766469907401</v>
      </c>
      <c r="J2688" s="9">
        <v>41892.766469907401</v>
      </c>
      <c r="K2688" t="b">
        <v>0</v>
      </c>
      <c r="L2688">
        <v>0</v>
      </c>
      <c r="M2688" t="b">
        <v>0</v>
      </c>
      <c r="N2688" s="6" t="s">
        <v>8284</v>
      </c>
      <c r="O2688" s="5">
        <f t="shared" si="164"/>
        <v>0</v>
      </c>
      <c r="P2688" t="e">
        <f t="shared" si="165"/>
        <v>#DIV/0!</v>
      </c>
      <c r="Q2688" s="6" t="s">
        <v>8336</v>
      </c>
      <c r="R2688" s="6" t="s">
        <v>8337</v>
      </c>
      <c r="S2688">
        <f t="shared" si="166"/>
        <v>2014</v>
      </c>
      <c r="T2688">
        <f t="shared" si="167"/>
        <v>9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9">
        <v>42184.431921296295</v>
      </c>
      <c r="J2689" s="9">
        <v>42154.431921296295</v>
      </c>
      <c r="K2689" t="b">
        <v>0</v>
      </c>
      <c r="L2689">
        <v>0</v>
      </c>
      <c r="M2689" t="b">
        <v>0</v>
      </c>
      <c r="N2689" s="6" t="s">
        <v>8284</v>
      </c>
      <c r="O2689" s="5">
        <f t="shared" si="164"/>
        <v>0</v>
      </c>
      <c r="P2689" t="e">
        <f t="shared" si="165"/>
        <v>#DIV/0!</v>
      </c>
      <c r="Q2689" s="6" t="s">
        <v>8336</v>
      </c>
      <c r="R2689" s="6" t="s">
        <v>8337</v>
      </c>
      <c r="S2689">
        <f t="shared" si="166"/>
        <v>2015</v>
      </c>
      <c r="T2689">
        <f t="shared" si="167"/>
        <v>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9">
        <v>42058.916666666664</v>
      </c>
      <c r="J2690" s="9">
        <v>42027.910532407412</v>
      </c>
      <c r="K2690" t="b">
        <v>0</v>
      </c>
      <c r="L2690">
        <v>14</v>
      </c>
      <c r="M2690" t="b">
        <v>0</v>
      </c>
      <c r="N2690" s="6" t="s">
        <v>8284</v>
      </c>
      <c r="O2690" s="5">
        <f t="shared" ref="O2690:O2753" si="168">E2690/D2690*100</f>
        <v>0.14799999999999999</v>
      </c>
      <c r="P2690">
        <f t="shared" ref="P2690:P2753" si="169">E2690/L2690</f>
        <v>5.2857142857142856</v>
      </c>
      <c r="Q2690" s="6" t="s">
        <v>8336</v>
      </c>
      <c r="R2690" s="6" t="s">
        <v>8337</v>
      </c>
      <c r="S2690">
        <f t="shared" si="166"/>
        <v>2015</v>
      </c>
      <c r="T2690">
        <f t="shared" si="167"/>
        <v>1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9">
        <v>42581.753356481473</v>
      </c>
      <c r="J2691" s="9">
        <v>42551.753356481473</v>
      </c>
      <c r="K2691" t="b">
        <v>0</v>
      </c>
      <c r="L2691">
        <v>1</v>
      </c>
      <c r="M2691" t="b">
        <v>0</v>
      </c>
      <c r="N2691" s="6" t="s">
        <v>8284</v>
      </c>
      <c r="O2691" s="5">
        <f t="shared" si="168"/>
        <v>2.8571428571428571E-3</v>
      </c>
      <c r="P2691">
        <f t="shared" si="169"/>
        <v>1</v>
      </c>
      <c r="Q2691" s="6" t="s">
        <v>8336</v>
      </c>
      <c r="R2691" s="6" t="s">
        <v>8337</v>
      </c>
      <c r="S2691">
        <f t="shared" ref="S2691:S2754" si="170">YEAR(J2691)</f>
        <v>2016</v>
      </c>
      <c r="T2691">
        <f t="shared" ref="T2691:T2754" si="171">MONTH(J2691)</f>
        <v>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9">
        <v>42157.89671296296</v>
      </c>
      <c r="J2692" s="9">
        <v>42112.89671296296</v>
      </c>
      <c r="K2692" t="b">
        <v>0</v>
      </c>
      <c r="L2692">
        <v>118</v>
      </c>
      <c r="M2692" t="b">
        <v>0</v>
      </c>
      <c r="N2692" s="6" t="s">
        <v>8284</v>
      </c>
      <c r="O2692" s="5">
        <f t="shared" si="168"/>
        <v>10.7325</v>
      </c>
      <c r="P2692">
        <f t="shared" si="169"/>
        <v>72.762711864406782</v>
      </c>
      <c r="Q2692" s="6" t="s">
        <v>8336</v>
      </c>
      <c r="R2692" s="6" t="s">
        <v>8337</v>
      </c>
      <c r="S2692">
        <f t="shared" si="170"/>
        <v>2015</v>
      </c>
      <c r="T2692">
        <f t="shared" si="171"/>
        <v>4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9">
        <v>42134.515706018516</v>
      </c>
      <c r="J2693" s="9">
        <v>42089.515706018516</v>
      </c>
      <c r="K2693" t="b">
        <v>0</v>
      </c>
      <c r="L2693">
        <v>2</v>
      </c>
      <c r="M2693" t="b">
        <v>0</v>
      </c>
      <c r="N2693" s="6" t="s">
        <v>8284</v>
      </c>
      <c r="O2693" s="5">
        <f t="shared" si="168"/>
        <v>5.3846153846153842E-2</v>
      </c>
      <c r="P2693">
        <f t="shared" si="169"/>
        <v>17.5</v>
      </c>
      <c r="Q2693" s="6" t="s">
        <v>8336</v>
      </c>
      <c r="R2693" s="6" t="s">
        <v>8337</v>
      </c>
      <c r="S2693">
        <f t="shared" si="170"/>
        <v>2015</v>
      </c>
      <c r="T2693">
        <f t="shared" si="171"/>
        <v>3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9">
        <v>42088.084027777775</v>
      </c>
      <c r="J2694" s="9">
        <v>42058.125694444439</v>
      </c>
      <c r="K2694" t="b">
        <v>0</v>
      </c>
      <c r="L2694">
        <v>1</v>
      </c>
      <c r="M2694" t="b">
        <v>0</v>
      </c>
      <c r="N2694" s="6" t="s">
        <v>8284</v>
      </c>
      <c r="O2694" s="5">
        <f t="shared" si="168"/>
        <v>0.7142857142857143</v>
      </c>
      <c r="P2694">
        <f t="shared" si="169"/>
        <v>25</v>
      </c>
      <c r="Q2694" s="6" t="s">
        <v>8336</v>
      </c>
      <c r="R2694" s="6" t="s">
        <v>8337</v>
      </c>
      <c r="S2694">
        <f t="shared" si="170"/>
        <v>2015</v>
      </c>
      <c r="T2694">
        <f t="shared" si="171"/>
        <v>2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9">
        <v>41863.930162037032</v>
      </c>
      <c r="J2695" s="9">
        <v>41833.930162037032</v>
      </c>
      <c r="K2695" t="b">
        <v>0</v>
      </c>
      <c r="L2695">
        <v>3</v>
      </c>
      <c r="M2695" t="b">
        <v>0</v>
      </c>
      <c r="N2695" s="6" t="s">
        <v>8284</v>
      </c>
      <c r="O2695" s="5">
        <f t="shared" si="168"/>
        <v>0.8</v>
      </c>
      <c r="P2695">
        <f t="shared" si="169"/>
        <v>13.333333333333334</v>
      </c>
      <c r="Q2695" s="6" t="s">
        <v>8336</v>
      </c>
      <c r="R2695" s="6" t="s">
        <v>8337</v>
      </c>
      <c r="S2695">
        <f t="shared" si="170"/>
        <v>2014</v>
      </c>
      <c r="T2695">
        <f t="shared" si="171"/>
        <v>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9">
        <v>41907.932164351849</v>
      </c>
      <c r="J2696" s="9">
        <v>41877.932164351849</v>
      </c>
      <c r="K2696" t="b">
        <v>0</v>
      </c>
      <c r="L2696">
        <v>1</v>
      </c>
      <c r="M2696" t="b">
        <v>0</v>
      </c>
      <c r="N2696" s="6" t="s">
        <v>8284</v>
      </c>
      <c r="O2696" s="5">
        <f t="shared" si="168"/>
        <v>3.3333333333333335E-3</v>
      </c>
      <c r="P2696">
        <f t="shared" si="169"/>
        <v>1</v>
      </c>
      <c r="Q2696" s="6" t="s">
        <v>8336</v>
      </c>
      <c r="R2696" s="6" t="s">
        <v>8337</v>
      </c>
      <c r="S2696">
        <f t="shared" si="170"/>
        <v>2014</v>
      </c>
      <c r="T2696">
        <f t="shared" si="171"/>
        <v>8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9">
        <v>42107.931921296295</v>
      </c>
      <c r="J2697" s="9">
        <v>42047.973587962959</v>
      </c>
      <c r="K2697" t="b">
        <v>0</v>
      </c>
      <c r="L2697">
        <v>3</v>
      </c>
      <c r="M2697" t="b">
        <v>0</v>
      </c>
      <c r="N2697" s="6" t="s">
        <v>8284</v>
      </c>
      <c r="O2697" s="5">
        <f t="shared" si="168"/>
        <v>0.47333333333333333</v>
      </c>
      <c r="P2697">
        <f t="shared" si="169"/>
        <v>23.666666666666668</v>
      </c>
      <c r="Q2697" s="6" t="s">
        <v>8336</v>
      </c>
      <c r="R2697" s="6" t="s">
        <v>8337</v>
      </c>
      <c r="S2697">
        <f t="shared" si="170"/>
        <v>2015</v>
      </c>
      <c r="T2697">
        <f t="shared" si="171"/>
        <v>2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9">
        <v>41998.636111111111</v>
      </c>
      <c r="J2698" s="9">
        <v>41964.636111111111</v>
      </c>
      <c r="K2698" t="b">
        <v>0</v>
      </c>
      <c r="L2698">
        <v>38</v>
      </c>
      <c r="M2698" t="b">
        <v>0</v>
      </c>
      <c r="N2698" s="6" t="s">
        <v>8284</v>
      </c>
      <c r="O2698" s="5">
        <f t="shared" si="168"/>
        <v>5.65</v>
      </c>
      <c r="P2698">
        <f t="shared" si="169"/>
        <v>89.21052631578948</v>
      </c>
      <c r="Q2698" s="6" t="s">
        <v>8336</v>
      </c>
      <c r="R2698" s="6" t="s">
        <v>8337</v>
      </c>
      <c r="S2698">
        <f t="shared" si="170"/>
        <v>2014</v>
      </c>
      <c r="T2698">
        <f t="shared" si="171"/>
        <v>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9">
        <v>42218.708333333336</v>
      </c>
      <c r="J2699" s="9">
        <v>42187.731747685182</v>
      </c>
      <c r="K2699" t="b">
        <v>0</v>
      </c>
      <c r="L2699">
        <v>52</v>
      </c>
      <c r="M2699" t="b">
        <v>0</v>
      </c>
      <c r="N2699" s="6" t="s">
        <v>8284</v>
      </c>
      <c r="O2699" s="5">
        <f t="shared" si="168"/>
        <v>26.35217391304348</v>
      </c>
      <c r="P2699">
        <f t="shared" si="169"/>
        <v>116.55769230769231</v>
      </c>
      <c r="Q2699" s="6" t="s">
        <v>8336</v>
      </c>
      <c r="R2699" s="6" t="s">
        <v>8337</v>
      </c>
      <c r="S2699">
        <f t="shared" si="170"/>
        <v>2015</v>
      </c>
      <c r="T2699">
        <f t="shared" si="171"/>
        <v>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9">
        <v>41817.689907407403</v>
      </c>
      <c r="J2700" s="9">
        <v>41787.689907407403</v>
      </c>
      <c r="K2700" t="b">
        <v>0</v>
      </c>
      <c r="L2700">
        <v>2</v>
      </c>
      <c r="M2700" t="b">
        <v>0</v>
      </c>
      <c r="N2700" s="6" t="s">
        <v>8284</v>
      </c>
      <c r="O2700" s="5">
        <f t="shared" si="168"/>
        <v>0.325125</v>
      </c>
      <c r="P2700">
        <f t="shared" si="169"/>
        <v>13.005000000000001</v>
      </c>
      <c r="Q2700" s="6" t="s">
        <v>8336</v>
      </c>
      <c r="R2700" s="6" t="s">
        <v>8337</v>
      </c>
      <c r="S2700">
        <f t="shared" si="170"/>
        <v>2014</v>
      </c>
      <c r="T2700">
        <f t="shared" si="171"/>
        <v>5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9">
        <v>41859.688229166662</v>
      </c>
      <c r="J2701" s="9">
        <v>41829.688229166662</v>
      </c>
      <c r="K2701" t="b">
        <v>0</v>
      </c>
      <c r="L2701">
        <v>0</v>
      </c>
      <c r="M2701" t="b">
        <v>0</v>
      </c>
      <c r="N2701" s="6" t="s">
        <v>8284</v>
      </c>
      <c r="O2701" s="5">
        <f t="shared" si="168"/>
        <v>0</v>
      </c>
      <c r="P2701" t="e">
        <f t="shared" si="169"/>
        <v>#DIV/0!</v>
      </c>
      <c r="Q2701" s="6" t="s">
        <v>8336</v>
      </c>
      <c r="R2701" s="6" t="s">
        <v>8337</v>
      </c>
      <c r="S2701">
        <f t="shared" si="170"/>
        <v>2014</v>
      </c>
      <c r="T2701">
        <f t="shared" si="171"/>
        <v>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9">
        <v>41900.666342592594</v>
      </c>
      <c r="J2702" s="9">
        <v>41870.666342592594</v>
      </c>
      <c r="K2702" t="b">
        <v>0</v>
      </c>
      <c r="L2702">
        <v>4</v>
      </c>
      <c r="M2702" t="b">
        <v>0</v>
      </c>
      <c r="N2702" s="6" t="s">
        <v>8284</v>
      </c>
      <c r="O2702" s="5">
        <f t="shared" si="168"/>
        <v>0.7000700070007001</v>
      </c>
      <c r="P2702">
        <f t="shared" si="169"/>
        <v>17.5</v>
      </c>
      <c r="Q2702" s="6" t="s">
        <v>8336</v>
      </c>
      <c r="R2702" s="6" t="s">
        <v>8337</v>
      </c>
      <c r="S2702">
        <f t="shared" si="170"/>
        <v>2014</v>
      </c>
      <c r="T2702">
        <f t="shared" si="171"/>
        <v>8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9">
        <v>42832.524699074071</v>
      </c>
      <c r="J2703" s="9">
        <v>42801.566365740735</v>
      </c>
      <c r="K2703" t="b">
        <v>0</v>
      </c>
      <c r="L2703">
        <v>46</v>
      </c>
      <c r="M2703" t="b">
        <v>0</v>
      </c>
      <c r="N2703" s="6" t="s">
        <v>8303</v>
      </c>
      <c r="O2703" s="5">
        <f t="shared" si="168"/>
        <v>46.176470588235297</v>
      </c>
      <c r="P2703">
        <f t="shared" si="169"/>
        <v>34.130434782608695</v>
      </c>
      <c r="Q2703" s="6" t="s">
        <v>8317</v>
      </c>
      <c r="R2703" s="6" t="s">
        <v>8357</v>
      </c>
      <c r="S2703">
        <f t="shared" si="170"/>
        <v>2017</v>
      </c>
      <c r="T2703">
        <f t="shared" si="171"/>
        <v>3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9">
        <v>42830.551817129628</v>
      </c>
      <c r="J2704" s="9">
        <v>42800.593483796292</v>
      </c>
      <c r="K2704" t="b">
        <v>1</v>
      </c>
      <c r="L2704">
        <v>26</v>
      </c>
      <c r="M2704" t="b">
        <v>0</v>
      </c>
      <c r="N2704" s="6" t="s">
        <v>8303</v>
      </c>
      <c r="O2704" s="5">
        <f t="shared" si="168"/>
        <v>34.410000000000004</v>
      </c>
      <c r="P2704">
        <f t="shared" si="169"/>
        <v>132.34615384615384</v>
      </c>
      <c r="Q2704" s="6" t="s">
        <v>8317</v>
      </c>
      <c r="R2704" s="6" t="s">
        <v>8357</v>
      </c>
      <c r="S2704">
        <f t="shared" si="170"/>
        <v>2017</v>
      </c>
      <c r="T2704">
        <f t="shared" si="171"/>
        <v>3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9">
        <v>42816.440162037034</v>
      </c>
      <c r="J2705" s="9">
        <v>42756.481828703698</v>
      </c>
      <c r="K2705" t="b">
        <v>0</v>
      </c>
      <c r="L2705">
        <v>45</v>
      </c>
      <c r="M2705" t="b">
        <v>0</v>
      </c>
      <c r="N2705" s="6" t="s">
        <v>8303</v>
      </c>
      <c r="O2705" s="5">
        <f t="shared" si="168"/>
        <v>103.75000000000001</v>
      </c>
      <c r="P2705">
        <f t="shared" si="169"/>
        <v>922.22222222222217</v>
      </c>
      <c r="Q2705" s="6" t="s">
        <v>8317</v>
      </c>
      <c r="R2705" s="6" t="s">
        <v>8357</v>
      </c>
      <c r="S2705">
        <f t="shared" si="170"/>
        <v>2017</v>
      </c>
      <c r="T2705">
        <f t="shared" si="171"/>
        <v>1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9">
        <v>42830.61243055555</v>
      </c>
      <c r="J2706" s="9">
        <v>42787.654097222221</v>
      </c>
      <c r="K2706" t="b">
        <v>0</v>
      </c>
      <c r="L2706">
        <v>7</v>
      </c>
      <c r="M2706" t="b">
        <v>0</v>
      </c>
      <c r="N2706" s="6" t="s">
        <v>8303</v>
      </c>
      <c r="O2706" s="5">
        <f t="shared" si="168"/>
        <v>6.0263157894736841</v>
      </c>
      <c r="P2706">
        <f t="shared" si="169"/>
        <v>163.57142857142858</v>
      </c>
      <c r="Q2706" s="6" t="s">
        <v>8317</v>
      </c>
      <c r="R2706" s="6" t="s">
        <v>8357</v>
      </c>
      <c r="S2706">
        <f t="shared" si="170"/>
        <v>2017</v>
      </c>
      <c r="T2706">
        <f t="shared" si="171"/>
        <v>2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9">
        <v>42818.666180555556</v>
      </c>
      <c r="J2707" s="9">
        <v>42773.70784722222</v>
      </c>
      <c r="K2707" t="b">
        <v>0</v>
      </c>
      <c r="L2707">
        <v>8</v>
      </c>
      <c r="M2707" t="b">
        <v>0</v>
      </c>
      <c r="N2707" s="6" t="s">
        <v>8303</v>
      </c>
      <c r="O2707" s="5">
        <f t="shared" si="168"/>
        <v>10.539393939393939</v>
      </c>
      <c r="P2707">
        <f t="shared" si="169"/>
        <v>217.375</v>
      </c>
      <c r="Q2707" s="6" t="s">
        <v>8317</v>
      </c>
      <c r="R2707" s="6" t="s">
        <v>8357</v>
      </c>
      <c r="S2707">
        <f t="shared" si="170"/>
        <v>2017</v>
      </c>
      <c r="T2707">
        <f t="shared" si="171"/>
        <v>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9">
        <v>41928.082638888889</v>
      </c>
      <c r="J2708" s="9">
        <v>41899.086608796293</v>
      </c>
      <c r="K2708" t="b">
        <v>1</v>
      </c>
      <c r="L2708">
        <v>263</v>
      </c>
      <c r="M2708" t="b">
        <v>1</v>
      </c>
      <c r="N2708" s="6" t="s">
        <v>8303</v>
      </c>
      <c r="O2708" s="5">
        <f t="shared" si="168"/>
        <v>112.29714285714284</v>
      </c>
      <c r="P2708">
        <f t="shared" si="169"/>
        <v>149.44486692015209</v>
      </c>
      <c r="Q2708" s="6" t="s">
        <v>8317</v>
      </c>
      <c r="R2708" s="6" t="s">
        <v>8357</v>
      </c>
      <c r="S2708">
        <f t="shared" si="170"/>
        <v>2014</v>
      </c>
      <c r="T2708">
        <f t="shared" si="171"/>
        <v>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9">
        <v>41421.082638888889</v>
      </c>
      <c r="J2709" s="9">
        <v>41391.574571759258</v>
      </c>
      <c r="K2709" t="b">
        <v>1</v>
      </c>
      <c r="L2709">
        <v>394</v>
      </c>
      <c r="M2709" t="b">
        <v>1</v>
      </c>
      <c r="N2709" s="6" t="s">
        <v>8303</v>
      </c>
      <c r="O2709" s="5">
        <f t="shared" si="168"/>
        <v>350.84462500000001</v>
      </c>
      <c r="P2709">
        <f t="shared" si="169"/>
        <v>71.237487309644663</v>
      </c>
      <c r="Q2709" s="6" t="s">
        <v>8317</v>
      </c>
      <c r="R2709" s="6" t="s">
        <v>8357</v>
      </c>
      <c r="S2709">
        <f t="shared" si="170"/>
        <v>2013</v>
      </c>
      <c r="T2709">
        <f t="shared" si="171"/>
        <v>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9">
        <v>42572.489884259259</v>
      </c>
      <c r="J2710" s="9">
        <v>42512.489884259259</v>
      </c>
      <c r="K2710" t="b">
        <v>1</v>
      </c>
      <c r="L2710">
        <v>1049</v>
      </c>
      <c r="M2710" t="b">
        <v>1</v>
      </c>
      <c r="N2710" s="6" t="s">
        <v>8303</v>
      </c>
      <c r="O2710" s="5">
        <f t="shared" si="168"/>
        <v>233.21535</v>
      </c>
      <c r="P2710">
        <f t="shared" si="169"/>
        <v>44.464318398474738</v>
      </c>
      <c r="Q2710" s="6" t="s">
        <v>8317</v>
      </c>
      <c r="R2710" s="6" t="s">
        <v>8357</v>
      </c>
      <c r="S2710">
        <f t="shared" si="170"/>
        <v>2016</v>
      </c>
      <c r="T2710">
        <f t="shared" si="171"/>
        <v>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9">
        <v>42646.957638888889</v>
      </c>
      <c r="J2711" s="9">
        <v>42611.941446759258</v>
      </c>
      <c r="K2711" t="b">
        <v>1</v>
      </c>
      <c r="L2711">
        <v>308</v>
      </c>
      <c r="M2711" t="b">
        <v>1</v>
      </c>
      <c r="N2711" s="6" t="s">
        <v>8303</v>
      </c>
      <c r="O2711" s="5">
        <f t="shared" si="168"/>
        <v>101.60599999999999</v>
      </c>
      <c r="P2711">
        <f t="shared" si="169"/>
        <v>164.94480519480518</v>
      </c>
      <c r="Q2711" s="6" t="s">
        <v>8317</v>
      </c>
      <c r="R2711" s="6" t="s">
        <v>8357</v>
      </c>
      <c r="S2711">
        <f t="shared" si="170"/>
        <v>2016</v>
      </c>
      <c r="T2711">
        <f t="shared" si="171"/>
        <v>8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9">
        <v>41859.875</v>
      </c>
      <c r="J2712" s="9">
        <v>41828.021157407406</v>
      </c>
      <c r="K2712" t="b">
        <v>1</v>
      </c>
      <c r="L2712">
        <v>1088</v>
      </c>
      <c r="M2712" t="b">
        <v>1</v>
      </c>
      <c r="N2712" s="6" t="s">
        <v>8303</v>
      </c>
      <c r="O2712" s="5">
        <f t="shared" si="168"/>
        <v>153.90035000000003</v>
      </c>
      <c r="P2712">
        <f t="shared" si="169"/>
        <v>84.871516544117654</v>
      </c>
      <c r="Q2712" s="6" t="s">
        <v>8317</v>
      </c>
      <c r="R2712" s="6" t="s">
        <v>8357</v>
      </c>
      <c r="S2712">
        <f t="shared" si="170"/>
        <v>2014</v>
      </c>
      <c r="T2712">
        <f t="shared" si="171"/>
        <v>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9">
        <v>41810.709027777775</v>
      </c>
      <c r="J2713" s="9">
        <v>41780.536921296298</v>
      </c>
      <c r="K2713" t="b">
        <v>1</v>
      </c>
      <c r="L2713">
        <v>73</v>
      </c>
      <c r="M2713" t="b">
        <v>1</v>
      </c>
      <c r="N2713" s="6" t="s">
        <v>8303</v>
      </c>
      <c r="O2713" s="5">
        <f t="shared" si="168"/>
        <v>100.7161125319693</v>
      </c>
      <c r="P2713">
        <f t="shared" si="169"/>
        <v>53.945205479452056</v>
      </c>
      <c r="Q2713" s="6" t="s">
        <v>8317</v>
      </c>
      <c r="R2713" s="6" t="s">
        <v>8357</v>
      </c>
      <c r="S2713">
        <f t="shared" si="170"/>
        <v>2014</v>
      </c>
      <c r="T2713">
        <f t="shared" si="171"/>
        <v>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9">
        <v>41468.541666666664</v>
      </c>
      <c r="J2714" s="9">
        <v>41431.853703703702</v>
      </c>
      <c r="K2714" t="b">
        <v>1</v>
      </c>
      <c r="L2714">
        <v>143</v>
      </c>
      <c r="M2714" t="b">
        <v>1</v>
      </c>
      <c r="N2714" s="6" t="s">
        <v>8303</v>
      </c>
      <c r="O2714" s="5">
        <f t="shared" si="168"/>
        <v>131.38181818181818</v>
      </c>
      <c r="P2714">
        <f t="shared" si="169"/>
        <v>50.531468531468533</v>
      </c>
      <c r="Q2714" s="6" t="s">
        <v>8317</v>
      </c>
      <c r="R2714" s="6" t="s">
        <v>8357</v>
      </c>
      <c r="S2714">
        <f t="shared" si="170"/>
        <v>2013</v>
      </c>
      <c r="T2714">
        <f t="shared" si="171"/>
        <v>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9">
        <v>42362.445416666662</v>
      </c>
      <c r="J2715" s="9">
        <v>42322.445416666662</v>
      </c>
      <c r="K2715" t="b">
        <v>1</v>
      </c>
      <c r="L2715">
        <v>1420</v>
      </c>
      <c r="M2715" t="b">
        <v>1</v>
      </c>
      <c r="N2715" s="6" t="s">
        <v>8303</v>
      </c>
      <c r="O2715" s="5">
        <f t="shared" si="168"/>
        <v>102.24133333333334</v>
      </c>
      <c r="P2715">
        <f t="shared" si="169"/>
        <v>108.00140845070422</v>
      </c>
      <c r="Q2715" s="6" t="s">
        <v>8317</v>
      </c>
      <c r="R2715" s="6" t="s">
        <v>8357</v>
      </c>
      <c r="S2715">
        <f t="shared" si="170"/>
        <v>2015</v>
      </c>
      <c r="T2715">
        <f t="shared" si="171"/>
        <v>11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9">
        <v>42657.749999999993</v>
      </c>
      <c r="J2716" s="9">
        <v>42629.446712962956</v>
      </c>
      <c r="K2716" t="b">
        <v>1</v>
      </c>
      <c r="L2716">
        <v>305</v>
      </c>
      <c r="M2716" t="b">
        <v>1</v>
      </c>
      <c r="N2716" s="6" t="s">
        <v>8303</v>
      </c>
      <c r="O2716" s="5">
        <f t="shared" si="168"/>
        <v>116.35599999999999</v>
      </c>
      <c r="P2716">
        <f t="shared" si="169"/>
        <v>95.373770491803285</v>
      </c>
      <c r="Q2716" s="6" t="s">
        <v>8317</v>
      </c>
      <c r="R2716" s="6" t="s">
        <v>8357</v>
      </c>
      <c r="S2716">
        <f t="shared" si="170"/>
        <v>2016</v>
      </c>
      <c r="T2716">
        <f t="shared" si="171"/>
        <v>9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9">
        <v>42421.190138888887</v>
      </c>
      <c r="J2717" s="9">
        <v>42387.190138888887</v>
      </c>
      <c r="K2717" t="b">
        <v>1</v>
      </c>
      <c r="L2717">
        <v>551</v>
      </c>
      <c r="M2717" t="b">
        <v>1</v>
      </c>
      <c r="N2717" s="6" t="s">
        <v>8303</v>
      </c>
      <c r="O2717" s="5">
        <f t="shared" si="168"/>
        <v>264.62241666666665</v>
      </c>
      <c r="P2717">
        <f t="shared" si="169"/>
        <v>57.631016333938291</v>
      </c>
      <c r="Q2717" s="6" t="s">
        <v>8317</v>
      </c>
      <c r="R2717" s="6" t="s">
        <v>8357</v>
      </c>
      <c r="S2717">
        <f t="shared" si="170"/>
        <v>2016</v>
      </c>
      <c r="T2717">
        <f t="shared" si="171"/>
        <v>1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9">
        <v>42285.124918981477</v>
      </c>
      <c r="J2718" s="9">
        <v>42255.124918981477</v>
      </c>
      <c r="K2718" t="b">
        <v>1</v>
      </c>
      <c r="L2718">
        <v>187</v>
      </c>
      <c r="M2718" t="b">
        <v>1</v>
      </c>
      <c r="N2718" s="6" t="s">
        <v>8303</v>
      </c>
      <c r="O2718" s="5">
        <f t="shared" si="168"/>
        <v>119.98010000000001</v>
      </c>
      <c r="P2718">
        <f t="shared" si="169"/>
        <v>64.160481283422456</v>
      </c>
      <c r="Q2718" s="6" t="s">
        <v>8317</v>
      </c>
      <c r="R2718" s="6" t="s">
        <v>8357</v>
      </c>
      <c r="S2718">
        <f t="shared" si="170"/>
        <v>2015</v>
      </c>
      <c r="T2718">
        <f t="shared" si="171"/>
        <v>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9">
        <v>41979.748252314814</v>
      </c>
      <c r="J2719" s="9">
        <v>41934.706585648149</v>
      </c>
      <c r="K2719" t="b">
        <v>1</v>
      </c>
      <c r="L2719">
        <v>325</v>
      </c>
      <c r="M2719" t="b">
        <v>1</v>
      </c>
      <c r="N2719" s="6" t="s">
        <v>8303</v>
      </c>
      <c r="O2719" s="5">
        <f t="shared" si="168"/>
        <v>120.10400000000001</v>
      </c>
      <c r="P2719">
        <f t="shared" si="169"/>
        <v>92.387692307692305</v>
      </c>
      <c r="Q2719" s="6" t="s">
        <v>8317</v>
      </c>
      <c r="R2719" s="6" t="s">
        <v>8357</v>
      </c>
      <c r="S2719">
        <f t="shared" si="170"/>
        <v>2014</v>
      </c>
      <c r="T2719">
        <f t="shared" si="171"/>
        <v>10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9">
        <v>42493.749999999993</v>
      </c>
      <c r="J2720" s="9">
        <v>42465.388252314813</v>
      </c>
      <c r="K2720" t="b">
        <v>1</v>
      </c>
      <c r="L2720">
        <v>148</v>
      </c>
      <c r="M2720" t="b">
        <v>1</v>
      </c>
      <c r="N2720" s="6" t="s">
        <v>8303</v>
      </c>
      <c r="O2720" s="5">
        <f t="shared" si="168"/>
        <v>103.58333333333334</v>
      </c>
      <c r="P2720">
        <f t="shared" si="169"/>
        <v>125.97972972972973</v>
      </c>
      <c r="Q2720" s="6" t="s">
        <v>8317</v>
      </c>
      <c r="R2720" s="6" t="s">
        <v>8357</v>
      </c>
      <c r="S2720">
        <f t="shared" si="170"/>
        <v>2016</v>
      </c>
      <c r="T2720">
        <f t="shared" si="171"/>
        <v>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9">
        <v>42477.781180555547</v>
      </c>
      <c r="J2721" s="9">
        <v>42417.822847222218</v>
      </c>
      <c r="K2721" t="b">
        <v>0</v>
      </c>
      <c r="L2721">
        <v>69</v>
      </c>
      <c r="M2721" t="b">
        <v>1</v>
      </c>
      <c r="N2721" s="6" t="s">
        <v>8303</v>
      </c>
      <c r="O2721" s="5">
        <f t="shared" si="168"/>
        <v>108.83333333333334</v>
      </c>
      <c r="P2721">
        <f t="shared" si="169"/>
        <v>94.637681159420296</v>
      </c>
      <c r="Q2721" s="6" t="s">
        <v>8317</v>
      </c>
      <c r="R2721" s="6" t="s">
        <v>8357</v>
      </c>
      <c r="S2721">
        <f t="shared" si="170"/>
        <v>2016</v>
      </c>
      <c r="T2721">
        <f t="shared" si="171"/>
        <v>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9">
        <v>42685.299224537033</v>
      </c>
      <c r="J2722" s="9">
        <v>42655.257557870362</v>
      </c>
      <c r="K2722" t="b">
        <v>0</v>
      </c>
      <c r="L2722">
        <v>173</v>
      </c>
      <c r="M2722" t="b">
        <v>1</v>
      </c>
      <c r="N2722" s="6" t="s">
        <v>8303</v>
      </c>
      <c r="O2722" s="5">
        <f t="shared" si="168"/>
        <v>118.12400000000001</v>
      </c>
      <c r="P2722">
        <f t="shared" si="169"/>
        <v>170.69942196531792</v>
      </c>
      <c r="Q2722" s="6" t="s">
        <v>8317</v>
      </c>
      <c r="R2722" s="6" t="s">
        <v>8357</v>
      </c>
      <c r="S2722">
        <f t="shared" si="170"/>
        <v>2016</v>
      </c>
      <c r="T2722">
        <f t="shared" si="171"/>
        <v>10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9">
        <v>41523.583333333328</v>
      </c>
      <c r="J2723" s="9">
        <v>41493.335625</v>
      </c>
      <c r="K2723" t="b">
        <v>0</v>
      </c>
      <c r="L2723">
        <v>269</v>
      </c>
      <c r="M2723" t="b">
        <v>1</v>
      </c>
      <c r="N2723" s="6" t="s">
        <v>8295</v>
      </c>
      <c r="O2723" s="5">
        <f t="shared" si="168"/>
        <v>1462</v>
      </c>
      <c r="P2723">
        <f t="shared" si="169"/>
        <v>40.762081784386616</v>
      </c>
      <c r="Q2723" s="6" t="s">
        <v>8319</v>
      </c>
      <c r="R2723" s="6" t="s">
        <v>8349</v>
      </c>
      <c r="S2723">
        <f t="shared" si="170"/>
        <v>2013</v>
      </c>
      <c r="T2723">
        <f t="shared" si="171"/>
        <v>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9">
        <v>42764.64876157407</v>
      </c>
      <c r="J2724" s="9">
        <v>42704.64876157407</v>
      </c>
      <c r="K2724" t="b">
        <v>0</v>
      </c>
      <c r="L2724">
        <v>185</v>
      </c>
      <c r="M2724" t="b">
        <v>1</v>
      </c>
      <c r="N2724" s="6" t="s">
        <v>8295</v>
      </c>
      <c r="O2724" s="5">
        <f t="shared" si="168"/>
        <v>252.54</v>
      </c>
      <c r="P2724">
        <f t="shared" si="169"/>
        <v>68.254054054054052</v>
      </c>
      <c r="Q2724" s="6" t="s">
        <v>8319</v>
      </c>
      <c r="R2724" s="6" t="s">
        <v>8349</v>
      </c>
      <c r="S2724">
        <f t="shared" si="170"/>
        <v>2016</v>
      </c>
      <c r="T2724">
        <f t="shared" si="171"/>
        <v>11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9">
        <v>42004.672314814808</v>
      </c>
      <c r="J2725" s="9">
        <v>41944.630648148144</v>
      </c>
      <c r="K2725" t="b">
        <v>0</v>
      </c>
      <c r="L2725">
        <v>176</v>
      </c>
      <c r="M2725" t="b">
        <v>1</v>
      </c>
      <c r="N2725" s="6" t="s">
        <v>8295</v>
      </c>
      <c r="O2725" s="5">
        <f t="shared" si="168"/>
        <v>140.05000000000001</v>
      </c>
      <c r="P2725">
        <f t="shared" si="169"/>
        <v>95.48863636363636</v>
      </c>
      <c r="Q2725" s="6" t="s">
        <v>8319</v>
      </c>
      <c r="R2725" s="6" t="s">
        <v>8349</v>
      </c>
      <c r="S2725">
        <f t="shared" si="170"/>
        <v>2014</v>
      </c>
      <c r="T2725">
        <f t="shared" si="171"/>
        <v>11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9">
        <v>42231.118738425925</v>
      </c>
      <c r="J2726" s="9">
        <v>42199.118738425925</v>
      </c>
      <c r="K2726" t="b">
        <v>0</v>
      </c>
      <c r="L2726">
        <v>1019</v>
      </c>
      <c r="M2726" t="b">
        <v>1</v>
      </c>
      <c r="N2726" s="6" t="s">
        <v>8295</v>
      </c>
      <c r="O2726" s="5">
        <f t="shared" si="168"/>
        <v>296.87520259319291</v>
      </c>
      <c r="P2726">
        <f t="shared" si="169"/>
        <v>7.1902649656526005</v>
      </c>
      <c r="Q2726" s="6" t="s">
        <v>8319</v>
      </c>
      <c r="R2726" s="6" t="s">
        <v>8349</v>
      </c>
      <c r="S2726">
        <f t="shared" si="170"/>
        <v>2015</v>
      </c>
      <c r="T2726">
        <f t="shared" si="171"/>
        <v>7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9">
        <v>42795.53628472222</v>
      </c>
      <c r="J2727" s="9">
        <v>42745.53628472222</v>
      </c>
      <c r="K2727" t="b">
        <v>0</v>
      </c>
      <c r="L2727">
        <v>113</v>
      </c>
      <c r="M2727" t="b">
        <v>1</v>
      </c>
      <c r="N2727" s="6" t="s">
        <v>8295</v>
      </c>
      <c r="O2727" s="5">
        <f t="shared" si="168"/>
        <v>144.54249999999999</v>
      </c>
      <c r="P2727">
        <f t="shared" si="169"/>
        <v>511.65486725663715</v>
      </c>
      <c r="Q2727" s="6" t="s">
        <v>8319</v>
      </c>
      <c r="R2727" s="6" t="s">
        <v>8349</v>
      </c>
      <c r="S2727">
        <f t="shared" si="170"/>
        <v>2017</v>
      </c>
      <c r="T2727">
        <f t="shared" si="171"/>
        <v>1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9">
        <v>42482.371655092589</v>
      </c>
      <c r="J2728" s="9">
        <v>42452.371655092589</v>
      </c>
      <c r="K2728" t="b">
        <v>0</v>
      </c>
      <c r="L2728">
        <v>404</v>
      </c>
      <c r="M2728" t="b">
        <v>1</v>
      </c>
      <c r="N2728" s="6" t="s">
        <v>8295</v>
      </c>
      <c r="O2728" s="5">
        <f t="shared" si="168"/>
        <v>105.745</v>
      </c>
      <c r="P2728">
        <f t="shared" si="169"/>
        <v>261.74504950495049</v>
      </c>
      <c r="Q2728" s="6" t="s">
        <v>8319</v>
      </c>
      <c r="R2728" s="6" t="s">
        <v>8349</v>
      </c>
      <c r="S2728">
        <f t="shared" si="170"/>
        <v>2016</v>
      </c>
      <c r="T2728">
        <f t="shared" si="171"/>
        <v>3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9">
        <v>42223.468321759261</v>
      </c>
      <c r="J2729" s="9">
        <v>42198.468321759261</v>
      </c>
      <c r="K2729" t="b">
        <v>0</v>
      </c>
      <c r="L2729">
        <v>707</v>
      </c>
      <c r="M2729" t="b">
        <v>1</v>
      </c>
      <c r="N2729" s="6" t="s">
        <v>8295</v>
      </c>
      <c r="O2729" s="5">
        <f t="shared" si="168"/>
        <v>493.21000000000004</v>
      </c>
      <c r="P2729">
        <f t="shared" si="169"/>
        <v>69.760961810466767</v>
      </c>
      <c r="Q2729" s="6" t="s">
        <v>8319</v>
      </c>
      <c r="R2729" s="6" t="s">
        <v>8349</v>
      </c>
      <c r="S2729">
        <f t="shared" si="170"/>
        <v>2015</v>
      </c>
      <c r="T2729">
        <f t="shared" si="171"/>
        <v>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9">
        <v>42368.391597222224</v>
      </c>
      <c r="J2730" s="9">
        <v>42333.391597222224</v>
      </c>
      <c r="K2730" t="b">
        <v>0</v>
      </c>
      <c r="L2730">
        <v>392</v>
      </c>
      <c r="M2730" t="b">
        <v>1</v>
      </c>
      <c r="N2730" s="6" t="s">
        <v>8295</v>
      </c>
      <c r="O2730" s="5">
        <f t="shared" si="168"/>
        <v>201.82666666666668</v>
      </c>
      <c r="P2730">
        <f t="shared" si="169"/>
        <v>77.229591836734699</v>
      </c>
      <c r="Q2730" s="6" t="s">
        <v>8319</v>
      </c>
      <c r="R2730" s="6" t="s">
        <v>8349</v>
      </c>
      <c r="S2730">
        <f t="shared" si="170"/>
        <v>2015</v>
      </c>
      <c r="T2730">
        <f t="shared" si="171"/>
        <v>11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9">
        <v>42125.032372685186</v>
      </c>
      <c r="J2731" s="9">
        <v>42095.032372685186</v>
      </c>
      <c r="K2731" t="b">
        <v>0</v>
      </c>
      <c r="L2731">
        <v>23</v>
      </c>
      <c r="M2731" t="b">
        <v>1</v>
      </c>
      <c r="N2731" s="6" t="s">
        <v>8295</v>
      </c>
      <c r="O2731" s="5">
        <f t="shared" si="168"/>
        <v>104.44</v>
      </c>
      <c r="P2731">
        <f t="shared" si="169"/>
        <v>340.56521739130437</v>
      </c>
      <c r="Q2731" s="6" t="s">
        <v>8319</v>
      </c>
      <c r="R2731" s="6" t="s">
        <v>8349</v>
      </c>
      <c r="S2731">
        <f t="shared" si="170"/>
        <v>2015</v>
      </c>
      <c r="T2731">
        <f t="shared" si="171"/>
        <v>4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9">
        <v>41386.333043981482</v>
      </c>
      <c r="J2732" s="9">
        <v>41351.333043981482</v>
      </c>
      <c r="K2732" t="b">
        <v>0</v>
      </c>
      <c r="L2732">
        <v>682</v>
      </c>
      <c r="M2732" t="b">
        <v>1</v>
      </c>
      <c r="N2732" s="6" t="s">
        <v>8295</v>
      </c>
      <c r="O2732" s="5">
        <f t="shared" si="168"/>
        <v>170.29262962962963</v>
      </c>
      <c r="P2732">
        <f t="shared" si="169"/>
        <v>67.417903225806455</v>
      </c>
      <c r="Q2732" s="6" t="s">
        <v>8319</v>
      </c>
      <c r="R2732" s="6" t="s">
        <v>8349</v>
      </c>
      <c r="S2732">
        <f t="shared" si="170"/>
        <v>2013</v>
      </c>
      <c r="T2732">
        <f t="shared" si="171"/>
        <v>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9">
        <v>41929.958333333328</v>
      </c>
      <c r="J2733" s="9">
        <v>41872.317384259259</v>
      </c>
      <c r="K2733" t="b">
        <v>0</v>
      </c>
      <c r="L2733">
        <v>37</v>
      </c>
      <c r="M2733" t="b">
        <v>1</v>
      </c>
      <c r="N2733" s="6" t="s">
        <v>8295</v>
      </c>
      <c r="O2733" s="5">
        <f t="shared" si="168"/>
        <v>104.30333333333333</v>
      </c>
      <c r="P2733">
        <f t="shared" si="169"/>
        <v>845.70270270270271</v>
      </c>
      <c r="Q2733" s="6" t="s">
        <v>8319</v>
      </c>
      <c r="R2733" s="6" t="s">
        <v>8349</v>
      </c>
      <c r="S2733">
        <f t="shared" si="170"/>
        <v>2014</v>
      </c>
      <c r="T2733">
        <f t="shared" si="171"/>
        <v>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9">
        <v>41421.791666666664</v>
      </c>
      <c r="J2734" s="9">
        <v>41389.599861111106</v>
      </c>
      <c r="K2734" t="b">
        <v>0</v>
      </c>
      <c r="L2734">
        <v>146</v>
      </c>
      <c r="M2734" t="b">
        <v>1</v>
      </c>
      <c r="N2734" s="6" t="s">
        <v>8295</v>
      </c>
      <c r="O2734" s="5">
        <f t="shared" si="168"/>
        <v>118.25000000000001</v>
      </c>
      <c r="P2734">
        <f t="shared" si="169"/>
        <v>97.191780821917803</v>
      </c>
      <c r="Q2734" s="6" t="s">
        <v>8319</v>
      </c>
      <c r="R2734" s="6" t="s">
        <v>8349</v>
      </c>
      <c r="S2734">
        <f t="shared" si="170"/>
        <v>2013</v>
      </c>
      <c r="T2734">
        <f t="shared" si="171"/>
        <v>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9">
        <v>42104.022847222215</v>
      </c>
      <c r="J2735" s="9">
        <v>42044.064513888887</v>
      </c>
      <c r="K2735" t="b">
        <v>0</v>
      </c>
      <c r="L2735">
        <v>119</v>
      </c>
      <c r="M2735" t="b">
        <v>1</v>
      </c>
      <c r="N2735" s="6" t="s">
        <v>8295</v>
      </c>
      <c r="O2735" s="5">
        <f t="shared" si="168"/>
        <v>107.538</v>
      </c>
      <c r="P2735">
        <f t="shared" si="169"/>
        <v>451.84033613445376</v>
      </c>
      <c r="Q2735" s="6" t="s">
        <v>8319</v>
      </c>
      <c r="R2735" s="6" t="s">
        <v>8349</v>
      </c>
      <c r="S2735">
        <f t="shared" si="170"/>
        <v>2015</v>
      </c>
      <c r="T2735">
        <f t="shared" si="171"/>
        <v>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9">
        <v>42656.707638888889</v>
      </c>
      <c r="J2736" s="9">
        <v>42626.460555555554</v>
      </c>
      <c r="K2736" t="b">
        <v>0</v>
      </c>
      <c r="L2736">
        <v>163</v>
      </c>
      <c r="M2736" t="b">
        <v>1</v>
      </c>
      <c r="N2736" s="6" t="s">
        <v>8295</v>
      </c>
      <c r="O2736" s="5">
        <f t="shared" si="168"/>
        <v>2260300</v>
      </c>
      <c r="P2736">
        <f t="shared" si="169"/>
        <v>138.66871165644173</v>
      </c>
      <c r="Q2736" s="6" t="s">
        <v>8319</v>
      </c>
      <c r="R2736" s="6" t="s">
        <v>8349</v>
      </c>
      <c r="S2736">
        <f t="shared" si="170"/>
        <v>2016</v>
      </c>
      <c r="T2736">
        <f t="shared" si="171"/>
        <v>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9">
        <v>41346.625</v>
      </c>
      <c r="J2737" s="9">
        <v>41315.912615740737</v>
      </c>
      <c r="K2737" t="b">
        <v>0</v>
      </c>
      <c r="L2737">
        <v>339</v>
      </c>
      <c r="M2737" t="b">
        <v>1</v>
      </c>
      <c r="N2737" s="6" t="s">
        <v>8295</v>
      </c>
      <c r="O2737" s="5">
        <f t="shared" si="168"/>
        <v>978.13466666666682</v>
      </c>
      <c r="P2737">
        <f t="shared" si="169"/>
        <v>21.640147492625371</v>
      </c>
      <c r="Q2737" s="6" t="s">
        <v>8319</v>
      </c>
      <c r="R2737" s="6" t="s">
        <v>8349</v>
      </c>
      <c r="S2737">
        <f t="shared" si="170"/>
        <v>2013</v>
      </c>
      <c r="T2737">
        <f t="shared" si="171"/>
        <v>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9">
        <v>41752.458020833328</v>
      </c>
      <c r="J2738" s="9">
        <v>41722.458020833328</v>
      </c>
      <c r="K2738" t="b">
        <v>0</v>
      </c>
      <c r="L2738">
        <v>58</v>
      </c>
      <c r="M2738" t="b">
        <v>1</v>
      </c>
      <c r="N2738" s="6" t="s">
        <v>8295</v>
      </c>
      <c r="O2738" s="5">
        <f t="shared" si="168"/>
        <v>122.9</v>
      </c>
      <c r="P2738">
        <f t="shared" si="169"/>
        <v>169.51724137931035</v>
      </c>
      <c r="Q2738" s="6" t="s">
        <v>8319</v>
      </c>
      <c r="R2738" s="6" t="s">
        <v>8349</v>
      </c>
      <c r="S2738">
        <f t="shared" si="170"/>
        <v>2014</v>
      </c>
      <c r="T2738">
        <f t="shared" si="171"/>
        <v>3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9">
        <v>41654.583333333328</v>
      </c>
      <c r="J2739" s="9">
        <v>41611.709340277775</v>
      </c>
      <c r="K2739" t="b">
        <v>0</v>
      </c>
      <c r="L2739">
        <v>456</v>
      </c>
      <c r="M2739" t="b">
        <v>1</v>
      </c>
      <c r="N2739" s="6" t="s">
        <v>8295</v>
      </c>
      <c r="O2739" s="5">
        <f t="shared" si="168"/>
        <v>246.0608</v>
      </c>
      <c r="P2739">
        <f t="shared" si="169"/>
        <v>161.88210526315791</v>
      </c>
      <c r="Q2739" s="6" t="s">
        <v>8319</v>
      </c>
      <c r="R2739" s="6" t="s">
        <v>8349</v>
      </c>
      <c r="S2739">
        <f t="shared" si="170"/>
        <v>2013</v>
      </c>
      <c r="T2739">
        <f t="shared" si="171"/>
        <v>12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9">
        <v>42679.935231481482</v>
      </c>
      <c r="J2740" s="9">
        <v>42619.935231481482</v>
      </c>
      <c r="K2740" t="b">
        <v>0</v>
      </c>
      <c r="L2740">
        <v>15</v>
      </c>
      <c r="M2740" t="b">
        <v>1</v>
      </c>
      <c r="N2740" s="6" t="s">
        <v>8295</v>
      </c>
      <c r="O2740" s="5">
        <f t="shared" si="168"/>
        <v>147.94</v>
      </c>
      <c r="P2740">
        <f t="shared" si="169"/>
        <v>493.13333333333333</v>
      </c>
      <c r="Q2740" s="6" t="s">
        <v>8319</v>
      </c>
      <c r="R2740" s="6" t="s">
        <v>8349</v>
      </c>
      <c r="S2740">
        <f t="shared" si="170"/>
        <v>2016</v>
      </c>
      <c r="T2740">
        <f t="shared" si="171"/>
        <v>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9">
        <v>41764.679594907408</v>
      </c>
      <c r="J2741" s="9">
        <v>41719.679594907408</v>
      </c>
      <c r="K2741" t="b">
        <v>0</v>
      </c>
      <c r="L2741">
        <v>191</v>
      </c>
      <c r="M2741" t="b">
        <v>1</v>
      </c>
      <c r="N2741" s="6" t="s">
        <v>8295</v>
      </c>
      <c r="O2741" s="5">
        <f t="shared" si="168"/>
        <v>384.09090909090907</v>
      </c>
      <c r="P2741">
        <f t="shared" si="169"/>
        <v>22.120418848167539</v>
      </c>
      <c r="Q2741" s="6" t="s">
        <v>8319</v>
      </c>
      <c r="R2741" s="6" t="s">
        <v>8349</v>
      </c>
      <c r="S2741">
        <f t="shared" si="170"/>
        <v>2014</v>
      </c>
      <c r="T2741">
        <f t="shared" si="171"/>
        <v>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9">
        <v>42074.781851851854</v>
      </c>
      <c r="J2742" s="9">
        <v>42044.823518518511</v>
      </c>
      <c r="K2742" t="b">
        <v>0</v>
      </c>
      <c r="L2742">
        <v>17</v>
      </c>
      <c r="M2742" t="b">
        <v>1</v>
      </c>
      <c r="N2742" s="6" t="s">
        <v>8295</v>
      </c>
      <c r="O2742" s="5">
        <f t="shared" si="168"/>
        <v>103.33333333333334</v>
      </c>
      <c r="P2742">
        <f t="shared" si="169"/>
        <v>18.235294117647058</v>
      </c>
      <c r="Q2742" s="6" t="s">
        <v>8319</v>
      </c>
      <c r="R2742" s="6" t="s">
        <v>8349</v>
      </c>
      <c r="S2742">
        <f t="shared" si="170"/>
        <v>2015</v>
      </c>
      <c r="T2742">
        <f t="shared" si="171"/>
        <v>2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9">
        <v>41931.879861111105</v>
      </c>
      <c r="J2743" s="9">
        <v>41911.449097222219</v>
      </c>
      <c r="K2743" t="b">
        <v>0</v>
      </c>
      <c r="L2743">
        <v>4</v>
      </c>
      <c r="M2743" t="b">
        <v>0</v>
      </c>
      <c r="N2743" s="6" t="s">
        <v>8304</v>
      </c>
      <c r="O2743" s="5">
        <f t="shared" si="168"/>
        <v>0.43750000000000006</v>
      </c>
      <c r="P2743">
        <f t="shared" si="169"/>
        <v>8.75</v>
      </c>
      <c r="Q2743" s="6" t="s">
        <v>8322</v>
      </c>
      <c r="R2743" s="6" t="s">
        <v>8358</v>
      </c>
      <c r="S2743">
        <f t="shared" si="170"/>
        <v>2014</v>
      </c>
      <c r="T2743">
        <f t="shared" si="171"/>
        <v>9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9">
        <v>41044.511423611111</v>
      </c>
      <c r="J2744" s="9">
        <v>41030.511423611111</v>
      </c>
      <c r="K2744" t="b">
        <v>0</v>
      </c>
      <c r="L2744">
        <v>18</v>
      </c>
      <c r="M2744" t="b">
        <v>0</v>
      </c>
      <c r="N2744" s="6" t="s">
        <v>8304</v>
      </c>
      <c r="O2744" s="5">
        <f t="shared" si="168"/>
        <v>29.24</v>
      </c>
      <c r="P2744">
        <f t="shared" si="169"/>
        <v>40.611111111111114</v>
      </c>
      <c r="Q2744" s="6" t="s">
        <v>8322</v>
      </c>
      <c r="R2744" s="6" t="s">
        <v>8358</v>
      </c>
      <c r="S2744">
        <f t="shared" si="170"/>
        <v>2012</v>
      </c>
      <c r="T2744">
        <f t="shared" si="171"/>
        <v>5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9">
        <v>42662.120451388888</v>
      </c>
      <c r="J2745" s="9">
        <v>42632.120451388888</v>
      </c>
      <c r="K2745" t="b">
        <v>0</v>
      </c>
      <c r="L2745">
        <v>0</v>
      </c>
      <c r="M2745" t="b">
        <v>0</v>
      </c>
      <c r="N2745" s="6" t="s">
        <v>8304</v>
      </c>
      <c r="O2745" s="5">
        <f t="shared" si="168"/>
        <v>0</v>
      </c>
      <c r="P2745" t="e">
        <f t="shared" si="169"/>
        <v>#DIV/0!</v>
      </c>
      <c r="Q2745" s="6" t="s">
        <v>8322</v>
      </c>
      <c r="R2745" s="6" t="s">
        <v>8358</v>
      </c>
      <c r="S2745">
        <f t="shared" si="170"/>
        <v>2016</v>
      </c>
      <c r="T2745">
        <f t="shared" si="171"/>
        <v>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9">
        <v>40967.854143518518</v>
      </c>
      <c r="J2746" s="9">
        <v>40937.854143518518</v>
      </c>
      <c r="K2746" t="b">
        <v>0</v>
      </c>
      <c r="L2746">
        <v>22</v>
      </c>
      <c r="M2746" t="b">
        <v>0</v>
      </c>
      <c r="N2746" s="6" t="s">
        <v>8304</v>
      </c>
      <c r="O2746" s="5">
        <f t="shared" si="168"/>
        <v>5.21875</v>
      </c>
      <c r="P2746">
        <f t="shared" si="169"/>
        <v>37.954545454545453</v>
      </c>
      <c r="Q2746" s="6" t="s">
        <v>8322</v>
      </c>
      <c r="R2746" s="6" t="s">
        <v>8358</v>
      </c>
      <c r="S2746">
        <f t="shared" si="170"/>
        <v>2012</v>
      </c>
      <c r="T2746">
        <f t="shared" si="171"/>
        <v>1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9">
        <v>41104.779722222222</v>
      </c>
      <c r="J2747" s="9">
        <v>41044.779722222222</v>
      </c>
      <c r="K2747" t="b">
        <v>0</v>
      </c>
      <c r="L2747">
        <v>49</v>
      </c>
      <c r="M2747" t="b">
        <v>0</v>
      </c>
      <c r="N2747" s="6" t="s">
        <v>8304</v>
      </c>
      <c r="O2747" s="5">
        <f t="shared" si="168"/>
        <v>21.887499999999999</v>
      </c>
      <c r="P2747">
        <f t="shared" si="169"/>
        <v>35.734693877551024</v>
      </c>
      <c r="Q2747" s="6" t="s">
        <v>8322</v>
      </c>
      <c r="R2747" s="6" t="s">
        <v>8358</v>
      </c>
      <c r="S2747">
        <f t="shared" si="170"/>
        <v>2012</v>
      </c>
      <c r="T2747">
        <f t="shared" si="171"/>
        <v>5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9">
        <v>41880.57304398148</v>
      </c>
      <c r="J2748" s="9">
        <v>41850.57304398148</v>
      </c>
      <c r="K2748" t="b">
        <v>0</v>
      </c>
      <c r="L2748">
        <v>19</v>
      </c>
      <c r="M2748" t="b">
        <v>0</v>
      </c>
      <c r="N2748" s="6" t="s">
        <v>8304</v>
      </c>
      <c r="O2748" s="5">
        <f t="shared" si="168"/>
        <v>26.700000000000003</v>
      </c>
      <c r="P2748">
        <f t="shared" si="169"/>
        <v>42.157894736842103</v>
      </c>
      <c r="Q2748" s="6" t="s">
        <v>8322</v>
      </c>
      <c r="R2748" s="6" t="s">
        <v>8358</v>
      </c>
      <c r="S2748">
        <f t="shared" si="170"/>
        <v>2014</v>
      </c>
      <c r="T2748">
        <f t="shared" si="171"/>
        <v>7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9">
        <v>41075.923611111109</v>
      </c>
      <c r="J2749" s="9">
        <v>41044.439780092594</v>
      </c>
      <c r="K2749" t="b">
        <v>0</v>
      </c>
      <c r="L2749">
        <v>4</v>
      </c>
      <c r="M2749" t="b">
        <v>0</v>
      </c>
      <c r="N2749" s="6" t="s">
        <v>8304</v>
      </c>
      <c r="O2749" s="5">
        <f t="shared" si="168"/>
        <v>28.000000000000004</v>
      </c>
      <c r="P2749">
        <f t="shared" si="169"/>
        <v>35</v>
      </c>
      <c r="Q2749" s="6" t="s">
        <v>8322</v>
      </c>
      <c r="R2749" s="6" t="s">
        <v>8358</v>
      </c>
      <c r="S2749">
        <f t="shared" si="170"/>
        <v>2012</v>
      </c>
      <c r="T2749">
        <f t="shared" si="171"/>
        <v>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9">
        <v>42615.502337962964</v>
      </c>
      <c r="J2750" s="9">
        <v>42585.502337962964</v>
      </c>
      <c r="K2750" t="b">
        <v>0</v>
      </c>
      <c r="L2750">
        <v>4</v>
      </c>
      <c r="M2750" t="b">
        <v>0</v>
      </c>
      <c r="N2750" s="6" t="s">
        <v>8304</v>
      </c>
      <c r="O2750" s="5">
        <f t="shared" si="168"/>
        <v>1.06</v>
      </c>
      <c r="P2750">
        <f t="shared" si="169"/>
        <v>13.25</v>
      </c>
      <c r="Q2750" s="6" t="s">
        <v>8322</v>
      </c>
      <c r="R2750" s="6" t="s">
        <v>8358</v>
      </c>
      <c r="S2750">
        <f t="shared" si="170"/>
        <v>2016</v>
      </c>
      <c r="T2750">
        <f t="shared" si="171"/>
        <v>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9">
        <v>42098.549039351848</v>
      </c>
      <c r="J2751" s="9">
        <v>42068.59070601852</v>
      </c>
      <c r="K2751" t="b">
        <v>0</v>
      </c>
      <c r="L2751">
        <v>2</v>
      </c>
      <c r="M2751" t="b">
        <v>0</v>
      </c>
      <c r="N2751" s="6" t="s">
        <v>8304</v>
      </c>
      <c r="O2751" s="5">
        <f t="shared" si="168"/>
        <v>1.0999999999999999</v>
      </c>
      <c r="P2751">
        <f t="shared" si="169"/>
        <v>55</v>
      </c>
      <c r="Q2751" s="6" t="s">
        <v>8322</v>
      </c>
      <c r="R2751" s="6" t="s">
        <v>8358</v>
      </c>
      <c r="S2751">
        <f t="shared" si="170"/>
        <v>2015</v>
      </c>
      <c r="T2751">
        <f t="shared" si="171"/>
        <v>3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9">
        <v>41090.625</v>
      </c>
      <c r="J2752" s="9">
        <v>41078.69149305555</v>
      </c>
      <c r="K2752" t="b">
        <v>0</v>
      </c>
      <c r="L2752">
        <v>0</v>
      </c>
      <c r="M2752" t="b">
        <v>0</v>
      </c>
      <c r="N2752" s="6" t="s">
        <v>8304</v>
      </c>
      <c r="O2752" s="5">
        <f t="shared" si="168"/>
        <v>0</v>
      </c>
      <c r="P2752" t="e">
        <f t="shared" si="169"/>
        <v>#DIV/0!</v>
      </c>
      <c r="Q2752" s="6" t="s">
        <v>8322</v>
      </c>
      <c r="R2752" s="6" t="s">
        <v>8358</v>
      </c>
      <c r="S2752">
        <f t="shared" si="170"/>
        <v>2012</v>
      </c>
      <c r="T2752">
        <f t="shared" si="171"/>
        <v>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9">
        <v>41807.678726851853</v>
      </c>
      <c r="J2753" s="9">
        <v>41747.678726851853</v>
      </c>
      <c r="K2753" t="b">
        <v>0</v>
      </c>
      <c r="L2753">
        <v>0</v>
      </c>
      <c r="M2753" t="b">
        <v>0</v>
      </c>
      <c r="N2753" s="6" t="s">
        <v>8304</v>
      </c>
      <c r="O2753" s="5">
        <f t="shared" si="168"/>
        <v>0</v>
      </c>
      <c r="P2753" t="e">
        <f t="shared" si="169"/>
        <v>#DIV/0!</v>
      </c>
      <c r="Q2753" s="6" t="s">
        <v>8322</v>
      </c>
      <c r="R2753" s="6" t="s">
        <v>8358</v>
      </c>
      <c r="S2753">
        <f t="shared" si="170"/>
        <v>2014</v>
      </c>
      <c r="T2753">
        <f t="shared" si="171"/>
        <v>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9">
        <v>40895.556759259256</v>
      </c>
      <c r="J2754" s="9">
        <v>40855.556759259256</v>
      </c>
      <c r="K2754" t="b">
        <v>0</v>
      </c>
      <c r="L2754">
        <v>14</v>
      </c>
      <c r="M2754" t="b">
        <v>0</v>
      </c>
      <c r="N2754" s="6" t="s">
        <v>8304</v>
      </c>
      <c r="O2754" s="5">
        <f t="shared" ref="O2754:O2817" si="172">E2754/D2754*100</f>
        <v>11.458333333333332</v>
      </c>
      <c r="P2754">
        <f t="shared" ref="P2754:P2817" si="173">E2754/L2754</f>
        <v>39.285714285714285</v>
      </c>
      <c r="Q2754" s="6" t="s">
        <v>8322</v>
      </c>
      <c r="R2754" s="6" t="s">
        <v>8358</v>
      </c>
      <c r="S2754">
        <f t="shared" si="170"/>
        <v>2011</v>
      </c>
      <c r="T2754">
        <f t="shared" si="171"/>
        <v>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9">
        <v>41147.692395833328</v>
      </c>
      <c r="J2755" s="9">
        <v>41117.692395833328</v>
      </c>
      <c r="K2755" t="b">
        <v>0</v>
      </c>
      <c r="L2755">
        <v>8</v>
      </c>
      <c r="M2755" t="b">
        <v>0</v>
      </c>
      <c r="N2755" s="6" t="s">
        <v>8304</v>
      </c>
      <c r="O2755" s="5">
        <f t="shared" si="172"/>
        <v>19</v>
      </c>
      <c r="P2755">
        <f t="shared" si="173"/>
        <v>47.5</v>
      </c>
      <c r="Q2755" s="6" t="s">
        <v>8322</v>
      </c>
      <c r="R2755" s="6" t="s">
        <v>8358</v>
      </c>
      <c r="S2755">
        <f t="shared" ref="S2755:S2818" si="174">YEAR(J2755)</f>
        <v>2012</v>
      </c>
      <c r="T2755">
        <f t="shared" ref="T2755:T2818" si="175">MONTH(J2755)</f>
        <v>7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9">
        <v>41893.427673611113</v>
      </c>
      <c r="J2756" s="9">
        <v>41863.427673611113</v>
      </c>
      <c r="K2756" t="b">
        <v>0</v>
      </c>
      <c r="L2756">
        <v>0</v>
      </c>
      <c r="M2756" t="b">
        <v>0</v>
      </c>
      <c r="N2756" s="6" t="s">
        <v>8304</v>
      </c>
      <c r="O2756" s="5">
        <f t="shared" si="172"/>
        <v>0</v>
      </c>
      <c r="P2756" t="e">
        <f t="shared" si="173"/>
        <v>#DIV/0!</v>
      </c>
      <c r="Q2756" s="6" t="s">
        <v>8322</v>
      </c>
      <c r="R2756" s="6" t="s">
        <v>8358</v>
      </c>
      <c r="S2756">
        <f t="shared" si="174"/>
        <v>2014</v>
      </c>
      <c r="T2756">
        <f t="shared" si="175"/>
        <v>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9">
        <v>42102.582488425927</v>
      </c>
      <c r="J2757" s="9">
        <v>42072.582488425927</v>
      </c>
      <c r="K2757" t="b">
        <v>0</v>
      </c>
      <c r="L2757">
        <v>15</v>
      </c>
      <c r="M2757" t="b">
        <v>0</v>
      </c>
      <c r="N2757" s="6" t="s">
        <v>8304</v>
      </c>
      <c r="O2757" s="5">
        <f t="shared" si="172"/>
        <v>52</v>
      </c>
      <c r="P2757">
        <f t="shared" si="173"/>
        <v>17.333333333333332</v>
      </c>
      <c r="Q2757" s="6" t="s">
        <v>8322</v>
      </c>
      <c r="R2757" s="6" t="s">
        <v>8358</v>
      </c>
      <c r="S2757">
        <f t="shared" si="174"/>
        <v>2015</v>
      </c>
      <c r="T2757">
        <f t="shared" si="175"/>
        <v>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9">
        <v>41650.692141203705</v>
      </c>
      <c r="J2758" s="9">
        <v>41620.692141203705</v>
      </c>
      <c r="K2758" t="b">
        <v>0</v>
      </c>
      <c r="L2758">
        <v>33</v>
      </c>
      <c r="M2758" t="b">
        <v>0</v>
      </c>
      <c r="N2758" s="6" t="s">
        <v>8304</v>
      </c>
      <c r="O2758" s="5">
        <f t="shared" si="172"/>
        <v>10.48</v>
      </c>
      <c r="P2758">
        <f t="shared" si="173"/>
        <v>31.757575757575758</v>
      </c>
      <c r="Q2758" s="6" t="s">
        <v>8322</v>
      </c>
      <c r="R2758" s="6" t="s">
        <v>8358</v>
      </c>
      <c r="S2758">
        <f t="shared" si="174"/>
        <v>2013</v>
      </c>
      <c r="T2758">
        <f t="shared" si="175"/>
        <v>12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9">
        <v>42588.448287037034</v>
      </c>
      <c r="J2759" s="9">
        <v>42573.448287037034</v>
      </c>
      <c r="K2759" t="b">
        <v>0</v>
      </c>
      <c r="L2759">
        <v>2</v>
      </c>
      <c r="M2759" t="b">
        <v>0</v>
      </c>
      <c r="N2759" s="6" t="s">
        <v>8304</v>
      </c>
      <c r="O2759" s="5">
        <f t="shared" si="172"/>
        <v>0.66666666666666674</v>
      </c>
      <c r="P2759">
        <f t="shared" si="173"/>
        <v>5</v>
      </c>
      <c r="Q2759" s="6" t="s">
        <v>8322</v>
      </c>
      <c r="R2759" s="6" t="s">
        <v>8358</v>
      </c>
      <c r="S2759">
        <f t="shared" si="174"/>
        <v>2016</v>
      </c>
      <c r="T2759">
        <f t="shared" si="175"/>
        <v>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9">
        <v>42653.23359953703</v>
      </c>
      <c r="J2760" s="9">
        <v>42639.23359953703</v>
      </c>
      <c r="K2760" t="b">
        <v>0</v>
      </c>
      <c r="L2760">
        <v>6</v>
      </c>
      <c r="M2760" t="b">
        <v>0</v>
      </c>
      <c r="N2760" s="6" t="s">
        <v>8304</v>
      </c>
      <c r="O2760" s="5">
        <f t="shared" si="172"/>
        <v>11.700000000000001</v>
      </c>
      <c r="P2760">
        <f t="shared" si="173"/>
        <v>39</v>
      </c>
      <c r="Q2760" s="6" t="s">
        <v>8322</v>
      </c>
      <c r="R2760" s="6" t="s">
        <v>8358</v>
      </c>
      <c r="S2760">
        <f t="shared" si="174"/>
        <v>2016</v>
      </c>
      <c r="T2760">
        <f t="shared" si="175"/>
        <v>9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9">
        <v>42567.158171296294</v>
      </c>
      <c r="J2761" s="9">
        <v>42524.158171296294</v>
      </c>
      <c r="K2761" t="b">
        <v>0</v>
      </c>
      <c r="L2761">
        <v>2</v>
      </c>
      <c r="M2761" t="b">
        <v>0</v>
      </c>
      <c r="N2761" s="6" t="s">
        <v>8304</v>
      </c>
      <c r="O2761" s="5">
        <f t="shared" si="172"/>
        <v>10.5</v>
      </c>
      <c r="P2761">
        <f t="shared" si="173"/>
        <v>52.5</v>
      </c>
      <c r="Q2761" s="6" t="s">
        <v>8322</v>
      </c>
      <c r="R2761" s="6" t="s">
        <v>8358</v>
      </c>
      <c r="S2761">
        <f t="shared" si="174"/>
        <v>2016</v>
      </c>
      <c r="T2761">
        <f t="shared" si="175"/>
        <v>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9">
        <v>41445.252986111111</v>
      </c>
      <c r="J2762" s="9">
        <v>41415.252986111111</v>
      </c>
      <c r="K2762" t="b">
        <v>0</v>
      </c>
      <c r="L2762">
        <v>0</v>
      </c>
      <c r="M2762" t="b">
        <v>0</v>
      </c>
      <c r="N2762" s="6" t="s">
        <v>8304</v>
      </c>
      <c r="O2762" s="5">
        <f t="shared" si="172"/>
        <v>0</v>
      </c>
      <c r="P2762" t="e">
        <f t="shared" si="173"/>
        <v>#DIV/0!</v>
      </c>
      <c r="Q2762" s="6" t="s">
        <v>8322</v>
      </c>
      <c r="R2762" s="6" t="s">
        <v>8358</v>
      </c>
      <c r="S2762">
        <f t="shared" si="174"/>
        <v>2013</v>
      </c>
      <c r="T2762">
        <f t="shared" si="175"/>
        <v>5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9">
        <v>41276.85524305555</v>
      </c>
      <c r="J2763" s="9">
        <v>41246.85524305555</v>
      </c>
      <c r="K2763" t="b">
        <v>0</v>
      </c>
      <c r="L2763">
        <v>4</v>
      </c>
      <c r="M2763" t="b">
        <v>0</v>
      </c>
      <c r="N2763" s="6" t="s">
        <v>8304</v>
      </c>
      <c r="O2763" s="5">
        <f t="shared" si="172"/>
        <v>0.72</v>
      </c>
      <c r="P2763">
        <f t="shared" si="173"/>
        <v>9</v>
      </c>
      <c r="Q2763" s="6" t="s">
        <v>8322</v>
      </c>
      <c r="R2763" s="6" t="s">
        <v>8358</v>
      </c>
      <c r="S2763">
        <f t="shared" si="174"/>
        <v>2012</v>
      </c>
      <c r="T2763">
        <f t="shared" si="175"/>
        <v>12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9">
        <v>40986.786979166667</v>
      </c>
      <c r="J2764" s="9">
        <v>40926.828645833331</v>
      </c>
      <c r="K2764" t="b">
        <v>0</v>
      </c>
      <c r="L2764">
        <v>1</v>
      </c>
      <c r="M2764" t="b">
        <v>0</v>
      </c>
      <c r="N2764" s="6" t="s">
        <v>8304</v>
      </c>
      <c r="O2764" s="5">
        <f t="shared" si="172"/>
        <v>0.76923076923076927</v>
      </c>
      <c r="P2764">
        <f t="shared" si="173"/>
        <v>25</v>
      </c>
      <c r="Q2764" s="6" t="s">
        <v>8322</v>
      </c>
      <c r="R2764" s="6" t="s">
        <v>8358</v>
      </c>
      <c r="S2764">
        <f t="shared" si="174"/>
        <v>2012</v>
      </c>
      <c r="T2764">
        <f t="shared" si="175"/>
        <v>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9">
        <v>41418.371342592589</v>
      </c>
      <c r="J2765" s="9">
        <v>41373.371342592589</v>
      </c>
      <c r="K2765" t="b">
        <v>0</v>
      </c>
      <c r="L2765">
        <v>3</v>
      </c>
      <c r="M2765" t="b">
        <v>0</v>
      </c>
      <c r="N2765" s="6" t="s">
        <v>8304</v>
      </c>
      <c r="O2765" s="5">
        <f t="shared" si="172"/>
        <v>0.22842639593908631</v>
      </c>
      <c r="P2765">
        <f t="shared" si="173"/>
        <v>30</v>
      </c>
      <c r="Q2765" s="6" t="s">
        <v>8322</v>
      </c>
      <c r="R2765" s="6" t="s">
        <v>8358</v>
      </c>
      <c r="S2765">
        <f t="shared" si="174"/>
        <v>2013</v>
      </c>
      <c r="T2765">
        <f t="shared" si="175"/>
        <v>4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9">
        <v>41059.583333333328</v>
      </c>
      <c r="J2766" s="9">
        <v>41030.083692129629</v>
      </c>
      <c r="K2766" t="b">
        <v>0</v>
      </c>
      <c r="L2766">
        <v>4</v>
      </c>
      <c r="M2766" t="b">
        <v>0</v>
      </c>
      <c r="N2766" s="6" t="s">
        <v>8304</v>
      </c>
      <c r="O2766" s="5">
        <f t="shared" si="172"/>
        <v>1.125</v>
      </c>
      <c r="P2766">
        <f t="shared" si="173"/>
        <v>11.25</v>
      </c>
      <c r="Q2766" s="6" t="s">
        <v>8322</v>
      </c>
      <c r="R2766" s="6" t="s">
        <v>8358</v>
      </c>
      <c r="S2766">
        <f t="shared" si="174"/>
        <v>2012</v>
      </c>
      <c r="T2766">
        <f t="shared" si="175"/>
        <v>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9">
        <v>41210.370694444442</v>
      </c>
      <c r="J2767" s="9">
        <v>41194.370694444442</v>
      </c>
      <c r="K2767" t="b">
        <v>0</v>
      </c>
      <c r="L2767">
        <v>0</v>
      </c>
      <c r="M2767" t="b">
        <v>0</v>
      </c>
      <c r="N2767" s="6" t="s">
        <v>8304</v>
      </c>
      <c r="O2767" s="5">
        <f t="shared" si="172"/>
        <v>0</v>
      </c>
      <c r="P2767" t="e">
        <f t="shared" si="173"/>
        <v>#DIV/0!</v>
      </c>
      <c r="Q2767" s="6" t="s">
        <v>8322</v>
      </c>
      <c r="R2767" s="6" t="s">
        <v>8358</v>
      </c>
      <c r="S2767">
        <f t="shared" si="174"/>
        <v>2012</v>
      </c>
      <c r="T2767">
        <f t="shared" si="175"/>
        <v>10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9">
        <v>40766.459699074068</v>
      </c>
      <c r="J2768" s="9">
        <v>40736.459699074068</v>
      </c>
      <c r="K2768" t="b">
        <v>0</v>
      </c>
      <c r="L2768">
        <v>4</v>
      </c>
      <c r="M2768" t="b">
        <v>0</v>
      </c>
      <c r="N2768" s="6" t="s">
        <v>8304</v>
      </c>
      <c r="O2768" s="5">
        <f t="shared" si="172"/>
        <v>2</v>
      </c>
      <c r="P2768">
        <f t="shared" si="173"/>
        <v>25</v>
      </c>
      <c r="Q2768" s="6" t="s">
        <v>8322</v>
      </c>
      <c r="R2768" s="6" t="s">
        <v>8358</v>
      </c>
      <c r="S2768">
        <f t="shared" si="174"/>
        <v>2011</v>
      </c>
      <c r="T2768">
        <f t="shared" si="175"/>
        <v>7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9">
        <v>42232.750578703701</v>
      </c>
      <c r="J2769" s="9">
        <v>42172.750578703701</v>
      </c>
      <c r="K2769" t="b">
        <v>0</v>
      </c>
      <c r="L2769">
        <v>3</v>
      </c>
      <c r="M2769" t="b">
        <v>0</v>
      </c>
      <c r="N2769" s="6" t="s">
        <v>8304</v>
      </c>
      <c r="O2769" s="5">
        <f t="shared" si="172"/>
        <v>0.85000000000000009</v>
      </c>
      <c r="P2769">
        <f t="shared" si="173"/>
        <v>11.333333333333334</v>
      </c>
      <c r="Q2769" s="6" t="s">
        <v>8322</v>
      </c>
      <c r="R2769" s="6" t="s">
        <v>8358</v>
      </c>
      <c r="S2769">
        <f t="shared" si="174"/>
        <v>2015</v>
      </c>
      <c r="T2769">
        <f t="shared" si="175"/>
        <v>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9">
        <v>40997.364849537036</v>
      </c>
      <c r="J2770" s="9">
        <v>40967.4065162037</v>
      </c>
      <c r="K2770" t="b">
        <v>0</v>
      </c>
      <c r="L2770">
        <v>34</v>
      </c>
      <c r="M2770" t="b">
        <v>0</v>
      </c>
      <c r="N2770" s="6" t="s">
        <v>8304</v>
      </c>
      <c r="O2770" s="5">
        <f t="shared" si="172"/>
        <v>14.314285714285715</v>
      </c>
      <c r="P2770">
        <f t="shared" si="173"/>
        <v>29.470588235294116</v>
      </c>
      <c r="Q2770" s="6" t="s">
        <v>8322</v>
      </c>
      <c r="R2770" s="6" t="s">
        <v>8358</v>
      </c>
      <c r="S2770">
        <f t="shared" si="174"/>
        <v>2012</v>
      </c>
      <c r="T2770">
        <f t="shared" si="175"/>
        <v>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9">
        <v>41795.617939814809</v>
      </c>
      <c r="J2771" s="9">
        <v>41745.617939814809</v>
      </c>
      <c r="K2771" t="b">
        <v>0</v>
      </c>
      <c r="L2771">
        <v>2</v>
      </c>
      <c r="M2771" t="b">
        <v>0</v>
      </c>
      <c r="N2771" s="6" t="s">
        <v>8304</v>
      </c>
      <c r="O2771" s="5">
        <f t="shared" si="172"/>
        <v>0.25</v>
      </c>
      <c r="P2771">
        <f t="shared" si="173"/>
        <v>1</v>
      </c>
      <c r="Q2771" s="6" t="s">
        <v>8322</v>
      </c>
      <c r="R2771" s="6" t="s">
        <v>8358</v>
      </c>
      <c r="S2771">
        <f t="shared" si="174"/>
        <v>2014</v>
      </c>
      <c r="T2771">
        <f t="shared" si="175"/>
        <v>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9">
        <v>41716.455208333333</v>
      </c>
      <c r="J2772" s="9">
        <v>41686.496874999997</v>
      </c>
      <c r="K2772" t="b">
        <v>0</v>
      </c>
      <c r="L2772">
        <v>33</v>
      </c>
      <c r="M2772" t="b">
        <v>0</v>
      </c>
      <c r="N2772" s="6" t="s">
        <v>8304</v>
      </c>
      <c r="O2772" s="5">
        <f t="shared" si="172"/>
        <v>10.411249999999999</v>
      </c>
      <c r="P2772">
        <f t="shared" si="173"/>
        <v>63.098484848484851</v>
      </c>
      <c r="Q2772" s="6" t="s">
        <v>8322</v>
      </c>
      <c r="R2772" s="6" t="s">
        <v>8358</v>
      </c>
      <c r="S2772">
        <f t="shared" si="174"/>
        <v>2014</v>
      </c>
      <c r="T2772">
        <f t="shared" si="175"/>
        <v>2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9">
        <v>41306.5</v>
      </c>
      <c r="J2773" s="9">
        <v>41257.323379629626</v>
      </c>
      <c r="K2773" t="b">
        <v>0</v>
      </c>
      <c r="L2773">
        <v>0</v>
      </c>
      <c r="M2773" t="b">
        <v>0</v>
      </c>
      <c r="N2773" s="6" t="s">
        <v>8304</v>
      </c>
      <c r="O2773" s="5">
        <f t="shared" si="172"/>
        <v>0</v>
      </c>
      <c r="P2773" t="e">
        <f t="shared" si="173"/>
        <v>#DIV/0!</v>
      </c>
      <c r="Q2773" s="6" t="s">
        <v>8322</v>
      </c>
      <c r="R2773" s="6" t="s">
        <v>8358</v>
      </c>
      <c r="S2773">
        <f t="shared" si="174"/>
        <v>2012</v>
      </c>
      <c r="T2773">
        <f t="shared" si="175"/>
        <v>12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9">
        <v>41552.660810185182</v>
      </c>
      <c r="J2774" s="9">
        <v>41537.660810185182</v>
      </c>
      <c r="K2774" t="b">
        <v>0</v>
      </c>
      <c r="L2774">
        <v>0</v>
      </c>
      <c r="M2774" t="b">
        <v>0</v>
      </c>
      <c r="N2774" s="6" t="s">
        <v>8304</v>
      </c>
      <c r="O2774" s="5">
        <f t="shared" si="172"/>
        <v>0</v>
      </c>
      <c r="P2774" t="e">
        <f t="shared" si="173"/>
        <v>#DIV/0!</v>
      </c>
      <c r="Q2774" s="6" t="s">
        <v>8322</v>
      </c>
      <c r="R2774" s="6" t="s">
        <v>8358</v>
      </c>
      <c r="S2774">
        <f t="shared" si="174"/>
        <v>2013</v>
      </c>
      <c r="T2774">
        <f t="shared" si="175"/>
        <v>9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9">
        <v>42484.656493055554</v>
      </c>
      <c r="J2775" s="9">
        <v>42474.656493055554</v>
      </c>
      <c r="K2775" t="b">
        <v>0</v>
      </c>
      <c r="L2775">
        <v>1</v>
      </c>
      <c r="M2775" t="b">
        <v>0</v>
      </c>
      <c r="N2775" s="6" t="s">
        <v>8304</v>
      </c>
      <c r="O2775" s="5">
        <f t="shared" si="172"/>
        <v>0.18867924528301888</v>
      </c>
      <c r="P2775">
        <f t="shared" si="173"/>
        <v>1</v>
      </c>
      <c r="Q2775" s="6" t="s">
        <v>8322</v>
      </c>
      <c r="R2775" s="6" t="s">
        <v>8358</v>
      </c>
      <c r="S2775">
        <f t="shared" si="174"/>
        <v>2016</v>
      </c>
      <c r="T2775">
        <f t="shared" si="175"/>
        <v>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9">
        <v>41340.918148148143</v>
      </c>
      <c r="J2776" s="9">
        <v>41310.918148148143</v>
      </c>
      <c r="K2776" t="b">
        <v>0</v>
      </c>
      <c r="L2776">
        <v>13</v>
      </c>
      <c r="M2776" t="b">
        <v>0</v>
      </c>
      <c r="N2776" s="6" t="s">
        <v>8304</v>
      </c>
      <c r="O2776" s="5">
        <f t="shared" si="172"/>
        <v>14.249999999999998</v>
      </c>
      <c r="P2776">
        <f t="shared" si="173"/>
        <v>43.846153846153847</v>
      </c>
      <c r="Q2776" s="6" t="s">
        <v>8322</v>
      </c>
      <c r="R2776" s="6" t="s">
        <v>8358</v>
      </c>
      <c r="S2776">
        <f t="shared" si="174"/>
        <v>2013</v>
      </c>
      <c r="T2776">
        <f t="shared" si="175"/>
        <v>2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9">
        <v>40892.805023148147</v>
      </c>
      <c r="J2777" s="9">
        <v>40862.805023148147</v>
      </c>
      <c r="K2777" t="b">
        <v>0</v>
      </c>
      <c r="L2777">
        <v>2</v>
      </c>
      <c r="M2777" t="b">
        <v>0</v>
      </c>
      <c r="N2777" s="6" t="s">
        <v>8304</v>
      </c>
      <c r="O2777" s="5">
        <f t="shared" si="172"/>
        <v>3</v>
      </c>
      <c r="P2777">
        <f t="shared" si="173"/>
        <v>75</v>
      </c>
      <c r="Q2777" s="6" t="s">
        <v>8322</v>
      </c>
      <c r="R2777" s="6" t="s">
        <v>8358</v>
      </c>
      <c r="S2777">
        <f t="shared" si="174"/>
        <v>2011</v>
      </c>
      <c r="T2777">
        <f t="shared" si="175"/>
        <v>11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9">
        <v>42167.088842592588</v>
      </c>
      <c r="J2778" s="9">
        <v>42136.088842592588</v>
      </c>
      <c r="K2778" t="b">
        <v>0</v>
      </c>
      <c r="L2778">
        <v>36</v>
      </c>
      <c r="M2778" t="b">
        <v>0</v>
      </c>
      <c r="N2778" s="6" t="s">
        <v>8304</v>
      </c>
      <c r="O2778" s="5">
        <f t="shared" si="172"/>
        <v>7.8809523809523814</v>
      </c>
      <c r="P2778">
        <f t="shared" si="173"/>
        <v>45.972222222222221</v>
      </c>
      <c r="Q2778" s="6" t="s">
        <v>8322</v>
      </c>
      <c r="R2778" s="6" t="s">
        <v>8358</v>
      </c>
      <c r="S2778">
        <f t="shared" si="174"/>
        <v>2015</v>
      </c>
      <c r="T2778">
        <f t="shared" si="175"/>
        <v>5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9">
        <v>42202.460694444446</v>
      </c>
      <c r="J2779" s="9">
        <v>42172.460694444446</v>
      </c>
      <c r="K2779" t="b">
        <v>0</v>
      </c>
      <c r="L2779">
        <v>1</v>
      </c>
      <c r="M2779" t="b">
        <v>0</v>
      </c>
      <c r="N2779" s="6" t="s">
        <v>8304</v>
      </c>
      <c r="O2779" s="5">
        <f t="shared" si="172"/>
        <v>0.33333333333333337</v>
      </c>
      <c r="P2779">
        <f t="shared" si="173"/>
        <v>10</v>
      </c>
      <c r="Q2779" s="6" t="s">
        <v>8322</v>
      </c>
      <c r="R2779" s="6" t="s">
        <v>8358</v>
      </c>
      <c r="S2779">
        <f t="shared" si="174"/>
        <v>2015</v>
      </c>
      <c r="T2779">
        <f t="shared" si="175"/>
        <v>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9">
        <v>41876.769745370366</v>
      </c>
      <c r="J2780" s="9">
        <v>41846.769745370366</v>
      </c>
      <c r="K2780" t="b">
        <v>0</v>
      </c>
      <c r="L2780">
        <v>15</v>
      </c>
      <c r="M2780" t="b">
        <v>0</v>
      </c>
      <c r="N2780" s="6" t="s">
        <v>8304</v>
      </c>
      <c r="O2780" s="5">
        <f t="shared" si="172"/>
        <v>25.545454545454543</v>
      </c>
      <c r="P2780">
        <f t="shared" si="173"/>
        <v>93.666666666666671</v>
      </c>
      <c r="Q2780" s="6" t="s">
        <v>8322</v>
      </c>
      <c r="R2780" s="6" t="s">
        <v>8358</v>
      </c>
      <c r="S2780">
        <f t="shared" si="174"/>
        <v>2014</v>
      </c>
      <c r="T2780">
        <f t="shared" si="175"/>
        <v>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9">
        <v>42330.419224537036</v>
      </c>
      <c r="J2781" s="9">
        <v>42300.377557870372</v>
      </c>
      <c r="K2781" t="b">
        <v>0</v>
      </c>
      <c r="L2781">
        <v>1</v>
      </c>
      <c r="M2781" t="b">
        <v>0</v>
      </c>
      <c r="N2781" s="6" t="s">
        <v>8304</v>
      </c>
      <c r="O2781" s="5">
        <f t="shared" si="172"/>
        <v>2.12</v>
      </c>
      <c r="P2781">
        <f t="shared" si="173"/>
        <v>53</v>
      </c>
      <c r="Q2781" s="6" t="s">
        <v>8322</v>
      </c>
      <c r="R2781" s="6" t="s">
        <v>8358</v>
      </c>
      <c r="S2781">
        <f t="shared" si="174"/>
        <v>2015</v>
      </c>
      <c r="T2781">
        <f t="shared" si="175"/>
        <v>10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9">
        <v>42804.239444444444</v>
      </c>
      <c r="J2782" s="9">
        <v>42774.239444444444</v>
      </c>
      <c r="K2782" t="b">
        <v>0</v>
      </c>
      <c r="L2782">
        <v>0</v>
      </c>
      <c r="M2782" t="b">
        <v>0</v>
      </c>
      <c r="N2782" s="6" t="s">
        <v>8304</v>
      </c>
      <c r="O2782" s="5">
        <f t="shared" si="172"/>
        <v>0</v>
      </c>
      <c r="P2782" t="e">
        <f t="shared" si="173"/>
        <v>#DIV/0!</v>
      </c>
      <c r="Q2782" s="6" t="s">
        <v>8322</v>
      </c>
      <c r="R2782" s="6" t="s">
        <v>8358</v>
      </c>
      <c r="S2782">
        <f t="shared" si="174"/>
        <v>2017</v>
      </c>
      <c r="T2782">
        <f t="shared" si="175"/>
        <v>2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9">
        <v>42047.083333333336</v>
      </c>
      <c r="J2783" s="9">
        <v>42018.733263888884</v>
      </c>
      <c r="K2783" t="b">
        <v>0</v>
      </c>
      <c r="L2783">
        <v>28</v>
      </c>
      <c r="M2783" t="b">
        <v>1</v>
      </c>
      <c r="N2783" s="6" t="s">
        <v>8271</v>
      </c>
      <c r="O2783" s="5">
        <f t="shared" si="172"/>
        <v>105.28</v>
      </c>
      <c r="P2783">
        <f t="shared" si="173"/>
        <v>47</v>
      </c>
      <c r="Q2783" s="6" t="s">
        <v>8317</v>
      </c>
      <c r="R2783" s="6" t="s">
        <v>8318</v>
      </c>
      <c r="S2783">
        <f t="shared" si="174"/>
        <v>2015</v>
      </c>
      <c r="T2783">
        <f t="shared" si="175"/>
        <v>1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9">
        <v>42051.999305555553</v>
      </c>
      <c r="J2784" s="9">
        <v>42026.716643518514</v>
      </c>
      <c r="K2784" t="b">
        <v>0</v>
      </c>
      <c r="L2784">
        <v>18</v>
      </c>
      <c r="M2784" t="b">
        <v>1</v>
      </c>
      <c r="N2784" s="6" t="s">
        <v>8271</v>
      </c>
      <c r="O2784" s="5">
        <f t="shared" si="172"/>
        <v>120</v>
      </c>
      <c r="P2784">
        <f t="shared" si="173"/>
        <v>66.666666666666671</v>
      </c>
      <c r="Q2784" s="6" t="s">
        <v>8317</v>
      </c>
      <c r="R2784" s="6" t="s">
        <v>8318</v>
      </c>
      <c r="S2784">
        <f t="shared" si="174"/>
        <v>2015</v>
      </c>
      <c r="T2784">
        <f t="shared" si="175"/>
        <v>1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9">
        <v>42117.326921296299</v>
      </c>
      <c r="J2785" s="9">
        <v>42103.326921296299</v>
      </c>
      <c r="K2785" t="b">
        <v>0</v>
      </c>
      <c r="L2785">
        <v>61</v>
      </c>
      <c r="M2785" t="b">
        <v>1</v>
      </c>
      <c r="N2785" s="6" t="s">
        <v>8271</v>
      </c>
      <c r="O2785" s="5">
        <f t="shared" si="172"/>
        <v>114.5</v>
      </c>
      <c r="P2785">
        <f t="shared" si="173"/>
        <v>18.770491803278688</v>
      </c>
      <c r="Q2785" s="6" t="s">
        <v>8317</v>
      </c>
      <c r="R2785" s="6" t="s">
        <v>8318</v>
      </c>
      <c r="S2785">
        <f t="shared" si="174"/>
        <v>2015</v>
      </c>
      <c r="T2785">
        <f t="shared" si="175"/>
        <v>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9">
        <v>41941.579201388886</v>
      </c>
      <c r="J2786" s="9">
        <v>41920.579201388886</v>
      </c>
      <c r="K2786" t="b">
        <v>0</v>
      </c>
      <c r="L2786">
        <v>108</v>
      </c>
      <c r="M2786" t="b">
        <v>1</v>
      </c>
      <c r="N2786" s="6" t="s">
        <v>8271</v>
      </c>
      <c r="O2786" s="5">
        <f t="shared" si="172"/>
        <v>119</v>
      </c>
      <c r="P2786">
        <f t="shared" si="173"/>
        <v>66.111111111111114</v>
      </c>
      <c r="Q2786" s="6" t="s">
        <v>8317</v>
      </c>
      <c r="R2786" s="6" t="s">
        <v>8318</v>
      </c>
      <c r="S2786">
        <f t="shared" si="174"/>
        <v>2014</v>
      </c>
      <c r="T2786">
        <f t="shared" si="175"/>
        <v>10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9">
        <v>42587.666666666664</v>
      </c>
      <c r="J2787" s="9">
        <v>42557.981099537035</v>
      </c>
      <c r="K2787" t="b">
        <v>0</v>
      </c>
      <c r="L2787">
        <v>142</v>
      </c>
      <c r="M2787" t="b">
        <v>1</v>
      </c>
      <c r="N2787" s="6" t="s">
        <v>8271</v>
      </c>
      <c r="O2787" s="5">
        <f t="shared" si="172"/>
        <v>104.67999999999999</v>
      </c>
      <c r="P2787">
        <f t="shared" si="173"/>
        <v>36.859154929577464</v>
      </c>
      <c r="Q2787" s="6" t="s">
        <v>8317</v>
      </c>
      <c r="R2787" s="6" t="s">
        <v>8318</v>
      </c>
      <c r="S2787">
        <f t="shared" si="174"/>
        <v>2016</v>
      </c>
      <c r="T2787">
        <f t="shared" si="175"/>
        <v>7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9">
        <v>41829.360879629625</v>
      </c>
      <c r="J2788" s="9">
        <v>41815.360879629625</v>
      </c>
      <c r="K2788" t="b">
        <v>0</v>
      </c>
      <c r="L2788">
        <v>74</v>
      </c>
      <c r="M2788" t="b">
        <v>1</v>
      </c>
      <c r="N2788" s="6" t="s">
        <v>8271</v>
      </c>
      <c r="O2788" s="5">
        <f t="shared" si="172"/>
        <v>117.83999999999999</v>
      </c>
      <c r="P2788">
        <f t="shared" si="173"/>
        <v>39.810810810810814</v>
      </c>
      <c r="Q2788" s="6" t="s">
        <v>8317</v>
      </c>
      <c r="R2788" s="6" t="s">
        <v>8318</v>
      </c>
      <c r="S2788">
        <f t="shared" si="174"/>
        <v>2014</v>
      </c>
      <c r="T2788">
        <f t="shared" si="175"/>
        <v>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9">
        <v>41837.990185185183</v>
      </c>
      <c r="J2789" s="9">
        <v>41807.990185185183</v>
      </c>
      <c r="K2789" t="b">
        <v>0</v>
      </c>
      <c r="L2789">
        <v>38</v>
      </c>
      <c r="M2789" t="b">
        <v>1</v>
      </c>
      <c r="N2789" s="6" t="s">
        <v>8271</v>
      </c>
      <c r="O2789" s="5">
        <f t="shared" si="172"/>
        <v>119.7</v>
      </c>
      <c r="P2789">
        <f t="shared" si="173"/>
        <v>31.5</v>
      </c>
      <c r="Q2789" s="6" t="s">
        <v>8317</v>
      </c>
      <c r="R2789" s="6" t="s">
        <v>8318</v>
      </c>
      <c r="S2789">
        <f t="shared" si="174"/>
        <v>2014</v>
      </c>
      <c r="T2789">
        <f t="shared" si="175"/>
        <v>6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9">
        <v>42580.493553240733</v>
      </c>
      <c r="J2790" s="9">
        <v>42550.493553240733</v>
      </c>
      <c r="K2790" t="b">
        <v>0</v>
      </c>
      <c r="L2790">
        <v>20</v>
      </c>
      <c r="M2790" t="b">
        <v>1</v>
      </c>
      <c r="N2790" s="6" t="s">
        <v>8271</v>
      </c>
      <c r="O2790" s="5">
        <f t="shared" si="172"/>
        <v>102.49999999999999</v>
      </c>
      <c r="P2790">
        <f t="shared" si="173"/>
        <v>102.5</v>
      </c>
      <c r="Q2790" s="6" t="s">
        <v>8317</v>
      </c>
      <c r="R2790" s="6" t="s">
        <v>8318</v>
      </c>
      <c r="S2790">
        <f t="shared" si="174"/>
        <v>2016</v>
      </c>
      <c r="T2790">
        <f t="shared" si="175"/>
        <v>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9">
        <v>42074.958333333336</v>
      </c>
      <c r="J2791" s="9">
        <v>42055.804791666662</v>
      </c>
      <c r="K2791" t="b">
        <v>0</v>
      </c>
      <c r="L2791">
        <v>24</v>
      </c>
      <c r="M2791" t="b">
        <v>1</v>
      </c>
      <c r="N2791" s="6" t="s">
        <v>8271</v>
      </c>
      <c r="O2791" s="5">
        <f t="shared" si="172"/>
        <v>101.16666666666667</v>
      </c>
      <c r="P2791">
        <f t="shared" si="173"/>
        <v>126.45833333333333</v>
      </c>
      <c r="Q2791" s="6" t="s">
        <v>8317</v>
      </c>
      <c r="R2791" s="6" t="s">
        <v>8318</v>
      </c>
      <c r="S2791">
        <f t="shared" si="174"/>
        <v>2015</v>
      </c>
      <c r="T2791">
        <f t="shared" si="175"/>
        <v>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9">
        <v>42046.730358796289</v>
      </c>
      <c r="J2792" s="9">
        <v>42016.730358796289</v>
      </c>
      <c r="K2792" t="b">
        <v>0</v>
      </c>
      <c r="L2792">
        <v>66</v>
      </c>
      <c r="M2792" t="b">
        <v>1</v>
      </c>
      <c r="N2792" s="6" t="s">
        <v>8271</v>
      </c>
      <c r="O2792" s="5">
        <f t="shared" si="172"/>
        <v>105.33333333333333</v>
      </c>
      <c r="P2792">
        <f t="shared" si="173"/>
        <v>47.878787878787875</v>
      </c>
      <c r="Q2792" s="6" t="s">
        <v>8317</v>
      </c>
      <c r="R2792" s="6" t="s">
        <v>8318</v>
      </c>
      <c r="S2792">
        <f t="shared" si="174"/>
        <v>2015</v>
      </c>
      <c r="T2792">
        <f t="shared" si="175"/>
        <v>1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9">
        <v>42621.958333333336</v>
      </c>
      <c r="J2793" s="9">
        <v>42591.691655092589</v>
      </c>
      <c r="K2793" t="b">
        <v>0</v>
      </c>
      <c r="L2793">
        <v>28</v>
      </c>
      <c r="M2793" t="b">
        <v>1</v>
      </c>
      <c r="N2793" s="6" t="s">
        <v>8271</v>
      </c>
      <c r="O2793" s="5">
        <f t="shared" si="172"/>
        <v>102.49999999999999</v>
      </c>
      <c r="P2793">
        <f t="shared" si="173"/>
        <v>73.214285714285708</v>
      </c>
      <c r="Q2793" s="6" t="s">
        <v>8317</v>
      </c>
      <c r="R2793" s="6" t="s">
        <v>8318</v>
      </c>
      <c r="S2793">
        <f t="shared" si="174"/>
        <v>2016</v>
      </c>
      <c r="T2793">
        <f t="shared" si="175"/>
        <v>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9">
        <v>42228.022673611107</v>
      </c>
      <c r="J2794" s="9">
        <v>42183.022673611107</v>
      </c>
      <c r="K2794" t="b">
        <v>0</v>
      </c>
      <c r="L2794">
        <v>24</v>
      </c>
      <c r="M2794" t="b">
        <v>1</v>
      </c>
      <c r="N2794" s="6" t="s">
        <v>8271</v>
      </c>
      <c r="O2794" s="5">
        <f t="shared" si="172"/>
        <v>107.60000000000001</v>
      </c>
      <c r="P2794">
        <f t="shared" si="173"/>
        <v>89.666666666666671</v>
      </c>
      <c r="Q2794" s="6" t="s">
        <v>8317</v>
      </c>
      <c r="R2794" s="6" t="s">
        <v>8318</v>
      </c>
      <c r="S2794">
        <f t="shared" si="174"/>
        <v>2015</v>
      </c>
      <c r="T2794">
        <f t="shared" si="175"/>
        <v>6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9">
        <v>42206.210706018515</v>
      </c>
      <c r="J2795" s="9">
        <v>42176.210706018515</v>
      </c>
      <c r="K2795" t="b">
        <v>0</v>
      </c>
      <c r="L2795">
        <v>73</v>
      </c>
      <c r="M2795" t="b">
        <v>1</v>
      </c>
      <c r="N2795" s="6" t="s">
        <v>8271</v>
      </c>
      <c r="O2795" s="5">
        <f t="shared" si="172"/>
        <v>110.5675</v>
      </c>
      <c r="P2795">
        <f t="shared" si="173"/>
        <v>151.4623287671233</v>
      </c>
      <c r="Q2795" s="6" t="s">
        <v>8317</v>
      </c>
      <c r="R2795" s="6" t="s">
        <v>8318</v>
      </c>
      <c r="S2795">
        <f t="shared" si="174"/>
        <v>2015</v>
      </c>
      <c r="T2795">
        <f t="shared" si="175"/>
        <v>6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9">
        <v>42432.583333333336</v>
      </c>
      <c r="J2796" s="9">
        <v>42416.48332175926</v>
      </c>
      <c r="K2796" t="b">
        <v>0</v>
      </c>
      <c r="L2796">
        <v>3</v>
      </c>
      <c r="M2796" t="b">
        <v>1</v>
      </c>
      <c r="N2796" s="6" t="s">
        <v>8271</v>
      </c>
      <c r="O2796" s="5">
        <f t="shared" si="172"/>
        <v>150</v>
      </c>
      <c r="P2796">
        <f t="shared" si="173"/>
        <v>25</v>
      </c>
      <c r="Q2796" s="6" t="s">
        <v>8317</v>
      </c>
      <c r="R2796" s="6" t="s">
        <v>8318</v>
      </c>
      <c r="S2796">
        <f t="shared" si="174"/>
        <v>2016</v>
      </c>
      <c r="T2796">
        <f t="shared" si="175"/>
        <v>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9">
        <v>41796.75</v>
      </c>
      <c r="J2797" s="9">
        <v>41780.317604166667</v>
      </c>
      <c r="K2797" t="b">
        <v>0</v>
      </c>
      <c r="L2797">
        <v>20</v>
      </c>
      <c r="M2797" t="b">
        <v>1</v>
      </c>
      <c r="N2797" s="6" t="s">
        <v>8271</v>
      </c>
      <c r="O2797" s="5">
        <f t="shared" si="172"/>
        <v>104.28571428571429</v>
      </c>
      <c r="P2797">
        <f t="shared" si="173"/>
        <v>36.5</v>
      </c>
      <c r="Q2797" s="6" t="s">
        <v>8317</v>
      </c>
      <c r="R2797" s="6" t="s">
        <v>8318</v>
      </c>
      <c r="S2797">
        <f t="shared" si="174"/>
        <v>2014</v>
      </c>
      <c r="T2797">
        <f t="shared" si="175"/>
        <v>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9">
        <v>41825.319768518515</v>
      </c>
      <c r="J2798" s="9">
        <v>41795.319768518515</v>
      </c>
      <c r="K2798" t="b">
        <v>0</v>
      </c>
      <c r="L2798">
        <v>21</v>
      </c>
      <c r="M2798" t="b">
        <v>1</v>
      </c>
      <c r="N2798" s="6" t="s">
        <v>8271</v>
      </c>
      <c r="O2798" s="5">
        <f t="shared" si="172"/>
        <v>115.5</v>
      </c>
      <c r="P2798">
        <f t="shared" si="173"/>
        <v>44</v>
      </c>
      <c r="Q2798" s="6" t="s">
        <v>8317</v>
      </c>
      <c r="R2798" s="6" t="s">
        <v>8318</v>
      </c>
      <c r="S2798">
        <f t="shared" si="174"/>
        <v>2014</v>
      </c>
      <c r="T2798">
        <f t="shared" si="175"/>
        <v>6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9">
        <v>41828.731944444444</v>
      </c>
      <c r="J2799" s="9">
        <v>41798.731944444444</v>
      </c>
      <c r="K2799" t="b">
        <v>0</v>
      </c>
      <c r="L2799">
        <v>94</v>
      </c>
      <c r="M2799" t="b">
        <v>1</v>
      </c>
      <c r="N2799" s="6" t="s">
        <v>8271</v>
      </c>
      <c r="O2799" s="5">
        <f t="shared" si="172"/>
        <v>102.64512500000001</v>
      </c>
      <c r="P2799">
        <f t="shared" si="173"/>
        <v>87.357553191489373</v>
      </c>
      <c r="Q2799" s="6" t="s">
        <v>8317</v>
      </c>
      <c r="R2799" s="6" t="s">
        <v>8318</v>
      </c>
      <c r="S2799">
        <f t="shared" si="174"/>
        <v>2014</v>
      </c>
      <c r="T2799">
        <f t="shared" si="175"/>
        <v>6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9">
        <v>42216.458333333336</v>
      </c>
      <c r="J2800" s="9">
        <v>42201.466678240737</v>
      </c>
      <c r="K2800" t="b">
        <v>0</v>
      </c>
      <c r="L2800">
        <v>139</v>
      </c>
      <c r="M2800" t="b">
        <v>1</v>
      </c>
      <c r="N2800" s="6" t="s">
        <v>8271</v>
      </c>
      <c r="O2800" s="5">
        <f t="shared" si="172"/>
        <v>101.4</v>
      </c>
      <c r="P2800">
        <f t="shared" si="173"/>
        <v>36.474820143884891</v>
      </c>
      <c r="Q2800" s="6" t="s">
        <v>8317</v>
      </c>
      <c r="R2800" s="6" t="s">
        <v>8318</v>
      </c>
      <c r="S2800">
        <f t="shared" si="174"/>
        <v>2015</v>
      </c>
      <c r="T2800">
        <f t="shared" si="175"/>
        <v>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9">
        <v>42538.458333333336</v>
      </c>
      <c r="J2801" s="9">
        <v>42507.05636574074</v>
      </c>
      <c r="K2801" t="b">
        <v>0</v>
      </c>
      <c r="L2801">
        <v>130</v>
      </c>
      <c r="M2801" t="b">
        <v>1</v>
      </c>
      <c r="N2801" s="6" t="s">
        <v>8271</v>
      </c>
      <c r="O2801" s="5">
        <f t="shared" si="172"/>
        <v>116.6348</v>
      </c>
      <c r="P2801">
        <f t="shared" si="173"/>
        <v>44.859538461538463</v>
      </c>
      <c r="Q2801" s="6" t="s">
        <v>8317</v>
      </c>
      <c r="R2801" s="6" t="s">
        <v>8318</v>
      </c>
      <c r="S2801">
        <f t="shared" si="174"/>
        <v>2016</v>
      </c>
      <c r="T2801">
        <f t="shared" si="175"/>
        <v>5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9">
        <v>42008.344513888886</v>
      </c>
      <c r="J2802" s="9">
        <v>41948.344513888886</v>
      </c>
      <c r="K2802" t="b">
        <v>0</v>
      </c>
      <c r="L2802">
        <v>31</v>
      </c>
      <c r="M2802" t="b">
        <v>1</v>
      </c>
      <c r="N2802" s="6" t="s">
        <v>8271</v>
      </c>
      <c r="O2802" s="5">
        <f t="shared" si="172"/>
        <v>133</v>
      </c>
      <c r="P2802">
        <f t="shared" si="173"/>
        <v>42.903225806451616</v>
      </c>
      <c r="Q2802" s="6" t="s">
        <v>8317</v>
      </c>
      <c r="R2802" s="6" t="s">
        <v>8318</v>
      </c>
      <c r="S2802">
        <f t="shared" si="174"/>
        <v>2014</v>
      </c>
      <c r="T2802">
        <f t="shared" si="175"/>
        <v>11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9">
        <v>41922.25</v>
      </c>
      <c r="J2803" s="9">
        <v>41900.034826388888</v>
      </c>
      <c r="K2803" t="b">
        <v>0</v>
      </c>
      <c r="L2803">
        <v>13</v>
      </c>
      <c r="M2803" t="b">
        <v>1</v>
      </c>
      <c r="N2803" s="6" t="s">
        <v>8271</v>
      </c>
      <c r="O2803" s="5">
        <f t="shared" si="172"/>
        <v>133.20000000000002</v>
      </c>
      <c r="P2803">
        <f t="shared" si="173"/>
        <v>51.230769230769234</v>
      </c>
      <c r="Q2803" s="6" t="s">
        <v>8317</v>
      </c>
      <c r="R2803" s="6" t="s">
        <v>8318</v>
      </c>
      <c r="S2803">
        <f t="shared" si="174"/>
        <v>2014</v>
      </c>
      <c r="T2803">
        <f t="shared" si="175"/>
        <v>9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9">
        <v>42222.438738425924</v>
      </c>
      <c r="J2804" s="9">
        <v>42192.438738425924</v>
      </c>
      <c r="K2804" t="b">
        <v>0</v>
      </c>
      <c r="L2804">
        <v>90</v>
      </c>
      <c r="M2804" t="b">
        <v>1</v>
      </c>
      <c r="N2804" s="6" t="s">
        <v>8271</v>
      </c>
      <c r="O2804" s="5">
        <f t="shared" si="172"/>
        <v>101.83333333333333</v>
      </c>
      <c r="P2804">
        <f t="shared" si="173"/>
        <v>33.944444444444443</v>
      </c>
      <c r="Q2804" s="6" t="s">
        <v>8317</v>
      </c>
      <c r="R2804" s="6" t="s">
        <v>8318</v>
      </c>
      <c r="S2804">
        <f t="shared" si="174"/>
        <v>2015</v>
      </c>
      <c r="T2804">
        <f t="shared" si="175"/>
        <v>7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9">
        <v>42200.791666666664</v>
      </c>
      <c r="J2805" s="9">
        <v>42157.857361111113</v>
      </c>
      <c r="K2805" t="b">
        <v>0</v>
      </c>
      <c r="L2805">
        <v>141</v>
      </c>
      <c r="M2805" t="b">
        <v>1</v>
      </c>
      <c r="N2805" s="6" t="s">
        <v>8271</v>
      </c>
      <c r="O2805" s="5">
        <f t="shared" si="172"/>
        <v>127.95</v>
      </c>
      <c r="P2805">
        <f t="shared" si="173"/>
        <v>90.744680851063833</v>
      </c>
      <c r="Q2805" s="6" t="s">
        <v>8317</v>
      </c>
      <c r="R2805" s="6" t="s">
        <v>8318</v>
      </c>
      <c r="S2805">
        <f t="shared" si="174"/>
        <v>2015</v>
      </c>
      <c r="T2805">
        <f t="shared" si="175"/>
        <v>6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9">
        <v>41911.245254629626</v>
      </c>
      <c r="J2806" s="9">
        <v>41881.245254629626</v>
      </c>
      <c r="K2806" t="b">
        <v>0</v>
      </c>
      <c r="L2806">
        <v>23</v>
      </c>
      <c r="M2806" t="b">
        <v>1</v>
      </c>
      <c r="N2806" s="6" t="s">
        <v>8271</v>
      </c>
      <c r="O2806" s="5">
        <f t="shared" si="172"/>
        <v>114.99999999999999</v>
      </c>
      <c r="P2806">
        <f t="shared" si="173"/>
        <v>50</v>
      </c>
      <c r="Q2806" s="6" t="s">
        <v>8317</v>
      </c>
      <c r="R2806" s="6" t="s">
        <v>8318</v>
      </c>
      <c r="S2806">
        <f t="shared" si="174"/>
        <v>2014</v>
      </c>
      <c r="T2806">
        <f t="shared" si="175"/>
        <v>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9">
        <v>42238.2971412037</v>
      </c>
      <c r="J2807" s="9">
        <v>42213.2971412037</v>
      </c>
      <c r="K2807" t="b">
        <v>0</v>
      </c>
      <c r="L2807">
        <v>18</v>
      </c>
      <c r="M2807" t="b">
        <v>1</v>
      </c>
      <c r="N2807" s="6" t="s">
        <v>8271</v>
      </c>
      <c r="O2807" s="5">
        <f t="shared" si="172"/>
        <v>110.00000000000001</v>
      </c>
      <c r="P2807">
        <f t="shared" si="173"/>
        <v>24.444444444444443</v>
      </c>
      <c r="Q2807" s="6" t="s">
        <v>8317</v>
      </c>
      <c r="R2807" s="6" t="s">
        <v>8318</v>
      </c>
      <c r="S2807">
        <f t="shared" si="174"/>
        <v>2015</v>
      </c>
      <c r="T2807">
        <f t="shared" si="175"/>
        <v>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9">
        <v>42221.249999999993</v>
      </c>
      <c r="J2808" s="9">
        <v>42185.058912037035</v>
      </c>
      <c r="K2808" t="b">
        <v>0</v>
      </c>
      <c r="L2808">
        <v>76</v>
      </c>
      <c r="M2808" t="b">
        <v>1</v>
      </c>
      <c r="N2808" s="6" t="s">
        <v>8271</v>
      </c>
      <c r="O2808" s="5">
        <f t="shared" si="172"/>
        <v>112.1</v>
      </c>
      <c r="P2808">
        <f t="shared" si="173"/>
        <v>44.25</v>
      </c>
      <c r="Q2808" s="6" t="s">
        <v>8317</v>
      </c>
      <c r="R2808" s="6" t="s">
        <v>8318</v>
      </c>
      <c r="S2808">
        <f t="shared" si="174"/>
        <v>2015</v>
      </c>
      <c r="T2808">
        <f t="shared" si="175"/>
        <v>6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9">
        <v>42184.664791666662</v>
      </c>
      <c r="J2809" s="9">
        <v>42154.664791666662</v>
      </c>
      <c r="K2809" t="b">
        <v>0</v>
      </c>
      <c r="L2809">
        <v>93</v>
      </c>
      <c r="M2809" t="b">
        <v>1</v>
      </c>
      <c r="N2809" s="6" t="s">
        <v>8271</v>
      </c>
      <c r="O2809" s="5">
        <f t="shared" si="172"/>
        <v>126</v>
      </c>
      <c r="P2809">
        <f t="shared" si="173"/>
        <v>67.741935483870961</v>
      </c>
      <c r="Q2809" s="6" t="s">
        <v>8317</v>
      </c>
      <c r="R2809" s="6" t="s">
        <v>8318</v>
      </c>
      <c r="S2809">
        <f t="shared" si="174"/>
        <v>2015</v>
      </c>
      <c r="T2809">
        <f t="shared" si="175"/>
        <v>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9">
        <v>42238.638136574074</v>
      </c>
      <c r="J2810" s="9">
        <v>42208.638136574074</v>
      </c>
      <c r="K2810" t="b">
        <v>0</v>
      </c>
      <c r="L2810">
        <v>69</v>
      </c>
      <c r="M2810" t="b">
        <v>1</v>
      </c>
      <c r="N2810" s="6" t="s">
        <v>8271</v>
      </c>
      <c r="O2810" s="5">
        <f t="shared" si="172"/>
        <v>100.24444444444444</v>
      </c>
      <c r="P2810">
        <f t="shared" si="173"/>
        <v>65.376811594202906</v>
      </c>
      <c r="Q2810" s="6" t="s">
        <v>8317</v>
      </c>
      <c r="R2810" s="6" t="s">
        <v>8318</v>
      </c>
      <c r="S2810">
        <f t="shared" si="174"/>
        <v>2015</v>
      </c>
      <c r="T2810">
        <f t="shared" si="175"/>
        <v>7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9">
        <v>42459.402083333327</v>
      </c>
      <c r="J2811" s="9">
        <v>42451.288483796299</v>
      </c>
      <c r="K2811" t="b">
        <v>0</v>
      </c>
      <c r="L2811">
        <v>21</v>
      </c>
      <c r="M2811" t="b">
        <v>1</v>
      </c>
      <c r="N2811" s="6" t="s">
        <v>8271</v>
      </c>
      <c r="O2811" s="5">
        <f t="shared" si="172"/>
        <v>102.4</v>
      </c>
      <c r="P2811">
        <f t="shared" si="173"/>
        <v>121.9047619047619</v>
      </c>
      <c r="Q2811" s="6" t="s">
        <v>8317</v>
      </c>
      <c r="R2811" s="6" t="s">
        <v>8318</v>
      </c>
      <c r="S2811">
        <f t="shared" si="174"/>
        <v>2016</v>
      </c>
      <c r="T2811">
        <f t="shared" si="175"/>
        <v>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9">
        <v>41790.957638888889</v>
      </c>
      <c r="J2812" s="9">
        <v>41758.931296296294</v>
      </c>
      <c r="K2812" t="b">
        <v>0</v>
      </c>
      <c r="L2812">
        <v>57</v>
      </c>
      <c r="M2812" t="b">
        <v>1</v>
      </c>
      <c r="N2812" s="6" t="s">
        <v>8271</v>
      </c>
      <c r="O2812" s="5">
        <f t="shared" si="172"/>
        <v>108.2</v>
      </c>
      <c r="P2812">
        <f t="shared" si="173"/>
        <v>47.456140350877192</v>
      </c>
      <c r="Q2812" s="6" t="s">
        <v>8317</v>
      </c>
      <c r="R2812" s="6" t="s">
        <v>8318</v>
      </c>
      <c r="S2812">
        <f t="shared" si="174"/>
        <v>2014</v>
      </c>
      <c r="T2812">
        <f t="shared" si="175"/>
        <v>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9">
        <v>42058.288229166668</v>
      </c>
      <c r="J2813" s="9">
        <v>42028.288229166668</v>
      </c>
      <c r="K2813" t="b">
        <v>0</v>
      </c>
      <c r="L2813">
        <v>108</v>
      </c>
      <c r="M2813" t="b">
        <v>1</v>
      </c>
      <c r="N2813" s="6" t="s">
        <v>8271</v>
      </c>
      <c r="O2813" s="5">
        <f t="shared" si="172"/>
        <v>100.27</v>
      </c>
      <c r="P2813">
        <f t="shared" si="173"/>
        <v>92.842592592592595</v>
      </c>
      <c r="Q2813" s="6" t="s">
        <v>8317</v>
      </c>
      <c r="R2813" s="6" t="s">
        <v>8318</v>
      </c>
      <c r="S2813">
        <f t="shared" si="174"/>
        <v>2015</v>
      </c>
      <c r="T2813">
        <f t="shared" si="175"/>
        <v>1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9">
        <v>42099.958333333336</v>
      </c>
      <c r="J2814" s="9">
        <v>42054.535856481474</v>
      </c>
      <c r="K2814" t="b">
        <v>0</v>
      </c>
      <c r="L2814">
        <v>83</v>
      </c>
      <c r="M2814" t="b">
        <v>1</v>
      </c>
      <c r="N2814" s="6" t="s">
        <v>8271</v>
      </c>
      <c r="O2814" s="5">
        <f t="shared" si="172"/>
        <v>113.3</v>
      </c>
      <c r="P2814">
        <f t="shared" si="173"/>
        <v>68.253012048192772</v>
      </c>
      <c r="Q2814" s="6" t="s">
        <v>8317</v>
      </c>
      <c r="R2814" s="6" t="s">
        <v>8318</v>
      </c>
      <c r="S2814">
        <f t="shared" si="174"/>
        <v>2015</v>
      </c>
      <c r="T2814">
        <f t="shared" si="175"/>
        <v>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9">
        <v>42718.534270833326</v>
      </c>
      <c r="J2815" s="9">
        <v>42693.534270833326</v>
      </c>
      <c r="K2815" t="b">
        <v>0</v>
      </c>
      <c r="L2815">
        <v>96</v>
      </c>
      <c r="M2815" t="b">
        <v>1</v>
      </c>
      <c r="N2815" s="6" t="s">
        <v>8271</v>
      </c>
      <c r="O2815" s="5">
        <f t="shared" si="172"/>
        <v>127.57571428571428</v>
      </c>
      <c r="P2815">
        <f t="shared" si="173"/>
        <v>37.209583333333335</v>
      </c>
      <c r="Q2815" s="6" t="s">
        <v>8317</v>
      </c>
      <c r="R2815" s="6" t="s">
        <v>8318</v>
      </c>
      <c r="S2815">
        <f t="shared" si="174"/>
        <v>2016</v>
      </c>
      <c r="T2815">
        <f t="shared" si="175"/>
        <v>11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9">
        <v>42133.191145833327</v>
      </c>
      <c r="J2816" s="9">
        <v>42103.191145833327</v>
      </c>
      <c r="K2816" t="b">
        <v>0</v>
      </c>
      <c r="L2816">
        <v>64</v>
      </c>
      <c r="M2816" t="b">
        <v>1</v>
      </c>
      <c r="N2816" s="6" t="s">
        <v>8271</v>
      </c>
      <c r="O2816" s="5">
        <f t="shared" si="172"/>
        <v>107.73333333333332</v>
      </c>
      <c r="P2816">
        <f t="shared" si="173"/>
        <v>25.25</v>
      </c>
      <c r="Q2816" s="6" t="s">
        <v>8317</v>
      </c>
      <c r="R2816" s="6" t="s">
        <v>8318</v>
      </c>
      <c r="S2816">
        <f t="shared" si="174"/>
        <v>2015</v>
      </c>
      <c r="T2816">
        <f t="shared" si="175"/>
        <v>4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9">
        <v>42589.568391203698</v>
      </c>
      <c r="J2817" s="9">
        <v>42559.568391203698</v>
      </c>
      <c r="K2817" t="b">
        <v>0</v>
      </c>
      <c r="L2817">
        <v>14</v>
      </c>
      <c r="M2817" t="b">
        <v>1</v>
      </c>
      <c r="N2817" s="6" t="s">
        <v>8271</v>
      </c>
      <c r="O2817" s="5">
        <f t="shared" si="172"/>
        <v>242</v>
      </c>
      <c r="P2817">
        <f t="shared" si="173"/>
        <v>43.214285714285715</v>
      </c>
      <c r="Q2817" s="6" t="s">
        <v>8317</v>
      </c>
      <c r="R2817" s="6" t="s">
        <v>8318</v>
      </c>
      <c r="S2817">
        <f t="shared" si="174"/>
        <v>2016</v>
      </c>
      <c r="T2817">
        <f t="shared" si="175"/>
        <v>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9">
        <v>42218.458333333336</v>
      </c>
      <c r="J2818" s="9">
        <v>42188.259166666663</v>
      </c>
      <c r="K2818" t="b">
        <v>0</v>
      </c>
      <c r="L2818">
        <v>169</v>
      </c>
      <c r="M2818" t="b">
        <v>1</v>
      </c>
      <c r="N2818" s="6" t="s">
        <v>8271</v>
      </c>
      <c r="O2818" s="5">
        <f t="shared" ref="O2818:O2881" si="176">E2818/D2818*100</f>
        <v>141.56666666666666</v>
      </c>
      <c r="P2818">
        <f t="shared" ref="P2818:P2881" si="177">E2818/L2818</f>
        <v>25.130177514792898</v>
      </c>
      <c r="Q2818" s="6" t="s">
        <v>8317</v>
      </c>
      <c r="R2818" s="6" t="s">
        <v>8318</v>
      </c>
      <c r="S2818">
        <f t="shared" si="174"/>
        <v>2015</v>
      </c>
      <c r="T2818">
        <f t="shared" si="175"/>
        <v>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9">
        <v>42063.42664351852</v>
      </c>
      <c r="J2819" s="9">
        <v>42023.42664351852</v>
      </c>
      <c r="K2819" t="b">
        <v>0</v>
      </c>
      <c r="L2819">
        <v>33</v>
      </c>
      <c r="M2819" t="b">
        <v>1</v>
      </c>
      <c r="N2819" s="6" t="s">
        <v>8271</v>
      </c>
      <c r="O2819" s="5">
        <f t="shared" si="176"/>
        <v>130</v>
      </c>
      <c r="P2819">
        <f t="shared" si="177"/>
        <v>23.636363636363637</v>
      </c>
      <c r="Q2819" s="6" t="s">
        <v>8317</v>
      </c>
      <c r="R2819" s="6" t="s">
        <v>8318</v>
      </c>
      <c r="S2819">
        <f t="shared" ref="S2819:S2882" si="178">YEAR(J2819)</f>
        <v>2015</v>
      </c>
      <c r="T2819">
        <f t="shared" ref="T2819:T2882" si="179">MONTH(J2819)</f>
        <v>1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9">
        <v>42270.389884259253</v>
      </c>
      <c r="J2820" s="9">
        <v>42250.389884259253</v>
      </c>
      <c r="K2820" t="b">
        <v>0</v>
      </c>
      <c r="L2820">
        <v>102</v>
      </c>
      <c r="M2820" t="b">
        <v>1</v>
      </c>
      <c r="N2820" s="6" t="s">
        <v>8271</v>
      </c>
      <c r="O2820" s="5">
        <f t="shared" si="176"/>
        <v>106.03</v>
      </c>
      <c r="P2820">
        <f t="shared" si="177"/>
        <v>103.95098039215686</v>
      </c>
      <c r="Q2820" s="6" t="s">
        <v>8317</v>
      </c>
      <c r="R2820" s="6" t="s">
        <v>8318</v>
      </c>
      <c r="S2820">
        <f t="shared" si="178"/>
        <v>2015</v>
      </c>
      <c r="T2820">
        <f t="shared" si="179"/>
        <v>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9">
        <v>42169.317233796297</v>
      </c>
      <c r="J2821" s="9">
        <v>42139.317233796297</v>
      </c>
      <c r="K2821" t="b">
        <v>0</v>
      </c>
      <c r="L2821">
        <v>104</v>
      </c>
      <c r="M2821" t="b">
        <v>1</v>
      </c>
      <c r="N2821" s="6" t="s">
        <v>8271</v>
      </c>
      <c r="O2821" s="5">
        <f t="shared" si="176"/>
        <v>104.80000000000001</v>
      </c>
      <c r="P2821">
        <f t="shared" si="177"/>
        <v>50.384615384615387</v>
      </c>
      <c r="Q2821" s="6" t="s">
        <v>8317</v>
      </c>
      <c r="R2821" s="6" t="s">
        <v>8318</v>
      </c>
      <c r="S2821">
        <f t="shared" si="178"/>
        <v>2015</v>
      </c>
      <c r="T2821">
        <f t="shared" si="179"/>
        <v>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9">
        <v>42425.791666666664</v>
      </c>
      <c r="J2822" s="9">
        <v>42401.402650462966</v>
      </c>
      <c r="K2822" t="b">
        <v>0</v>
      </c>
      <c r="L2822">
        <v>20</v>
      </c>
      <c r="M2822" t="b">
        <v>1</v>
      </c>
      <c r="N2822" s="6" t="s">
        <v>8271</v>
      </c>
      <c r="O2822" s="5">
        <f t="shared" si="176"/>
        <v>136</v>
      </c>
      <c r="P2822">
        <f t="shared" si="177"/>
        <v>13.6</v>
      </c>
      <c r="Q2822" s="6" t="s">
        <v>8317</v>
      </c>
      <c r="R2822" s="6" t="s">
        <v>8318</v>
      </c>
      <c r="S2822">
        <f t="shared" si="178"/>
        <v>2016</v>
      </c>
      <c r="T2822">
        <f t="shared" si="179"/>
        <v>2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9">
        <v>41905.714525462965</v>
      </c>
      <c r="J2823" s="9">
        <v>41875.714525462965</v>
      </c>
      <c r="K2823" t="b">
        <v>0</v>
      </c>
      <c r="L2823">
        <v>35</v>
      </c>
      <c r="M2823" t="b">
        <v>1</v>
      </c>
      <c r="N2823" s="6" t="s">
        <v>8271</v>
      </c>
      <c r="O2823" s="5">
        <f t="shared" si="176"/>
        <v>100</v>
      </c>
      <c r="P2823">
        <f t="shared" si="177"/>
        <v>28.571428571428573</v>
      </c>
      <c r="Q2823" s="6" t="s">
        <v>8317</v>
      </c>
      <c r="R2823" s="6" t="s">
        <v>8318</v>
      </c>
      <c r="S2823">
        <f t="shared" si="178"/>
        <v>2014</v>
      </c>
      <c r="T2823">
        <f t="shared" si="179"/>
        <v>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9">
        <v>42090.433935185189</v>
      </c>
      <c r="J2824" s="9">
        <v>42060.475601851846</v>
      </c>
      <c r="K2824" t="b">
        <v>0</v>
      </c>
      <c r="L2824">
        <v>94</v>
      </c>
      <c r="M2824" t="b">
        <v>1</v>
      </c>
      <c r="N2824" s="6" t="s">
        <v>8271</v>
      </c>
      <c r="O2824" s="5">
        <f t="shared" si="176"/>
        <v>100</v>
      </c>
      <c r="P2824">
        <f t="shared" si="177"/>
        <v>63.829787234042556</v>
      </c>
      <c r="Q2824" s="6" t="s">
        <v>8317</v>
      </c>
      <c r="R2824" s="6" t="s">
        <v>8318</v>
      </c>
      <c r="S2824">
        <f t="shared" si="178"/>
        <v>2015</v>
      </c>
      <c r="T2824">
        <f t="shared" si="179"/>
        <v>2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9">
        <v>42094.749305555553</v>
      </c>
      <c r="J2825" s="9">
        <v>42066.803310185183</v>
      </c>
      <c r="K2825" t="b">
        <v>0</v>
      </c>
      <c r="L2825">
        <v>14</v>
      </c>
      <c r="M2825" t="b">
        <v>1</v>
      </c>
      <c r="N2825" s="6" t="s">
        <v>8271</v>
      </c>
      <c r="O2825" s="5">
        <f t="shared" si="176"/>
        <v>124</v>
      </c>
      <c r="P2825">
        <f t="shared" si="177"/>
        <v>8.8571428571428577</v>
      </c>
      <c r="Q2825" s="6" t="s">
        <v>8317</v>
      </c>
      <c r="R2825" s="6" t="s">
        <v>8318</v>
      </c>
      <c r="S2825">
        <f t="shared" si="178"/>
        <v>2015</v>
      </c>
      <c r="T2825">
        <f t="shared" si="179"/>
        <v>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9">
        <v>42167.863194444442</v>
      </c>
      <c r="J2826" s="9">
        <v>42136.0624537037</v>
      </c>
      <c r="K2826" t="b">
        <v>0</v>
      </c>
      <c r="L2826">
        <v>15</v>
      </c>
      <c r="M2826" t="b">
        <v>1</v>
      </c>
      <c r="N2826" s="6" t="s">
        <v>8271</v>
      </c>
      <c r="O2826" s="5">
        <f t="shared" si="176"/>
        <v>116.92307692307693</v>
      </c>
      <c r="P2826">
        <f t="shared" si="177"/>
        <v>50.666666666666664</v>
      </c>
      <c r="Q2826" s="6" t="s">
        <v>8317</v>
      </c>
      <c r="R2826" s="6" t="s">
        <v>8318</v>
      </c>
      <c r="S2826">
        <f t="shared" si="178"/>
        <v>2015</v>
      </c>
      <c r="T2826">
        <f t="shared" si="179"/>
        <v>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9">
        <v>42342.584328703706</v>
      </c>
      <c r="J2827" s="9">
        <v>42312.584328703706</v>
      </c>
      <c r="K2827" t="b">
        <v>0</v>
      </c>
      <c r="L2827">
        <v>51</v>
      </c>
      <c r="M2827" t="b">
        <v>1</v>
      </c>
      <c r="N2827" s="6" t="s">
        <v>8271</v>
      </c>
      <c r="O2827" s="5">
        <f t="shared" si="176"/>
        <v>103.33333333333334</v>
      </c>
      <c r="P2827">
        <f t="shared" si="177"/>
        <v>60.784313725490193</v>
      </c>
      <c r="Q2827" s="6" t="s">
        <v>8317</v>
      </c>
      <c r="R2827" s="6" t="s">
        <v>8318</v>
      </c>
      <c r="S2827">
        <f t="shared" si="178"/>
        <v>2015</v>
      </c>
      <c r="T2827">
        <f t="shared" si="179"/>
        <v>11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9">
        <v>42195.083333333336</v>
      </c>
      <c r="J2828" s="9">
        <v>42170.826527777775</v>
      </c>
      <c r="K2828" t="b">
        <v>0</v>
      </c>
      <c r="L2828">
        <v>19</v>
      </c>
      <c r="M2828" t="b">
        <v>1</v>
      </c>
      <c r="N2828" s="6" t="s">
        <v>8271</v>
      </c>
      <c r="O2828" s="5">
        <f t="shared" si="176"/>
        <v>107.74999999999999</v>
      </c>
      <c r="P2828">
        <f t="shared" si="177"/>
        <v>113.42105263157895</v>
      </c>
      <c r="Q2828" s="6" t="s">
        <v>8317</v>
      </c>
      <c r="R2828" s="6" t="s">
        <v>8318</v>
      </c>
      <c r="S2828">
        <f t="shared" si="178"/>
        <v>2015</v>
      </c>
      <c r="T2828">
        <f t="shared" si="179"/>
        <v>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9">
        <v>42524.479166666664</v>
      </c>
      <c r="J2829" s="9">
        <v>42494.475300925922</v>
      </c>
      <c r="K2829" t="b">
        <v>0</v>
      </c>
      <c r="L2829">
        <v>23</v>
      </c>
      <c r="M2829" t="b">
        <v>1</v>
      </c>
      <c r="N2829" s="6" t="s">
        <v>8271</v>
      </c>
      <c r="O2829" s="5">
        <f t="shared" si="176"/>
        <v>120.24999999999999</v>
      </c>
      <c r="P2829">
        <f t="shared" si="177"/>
        <v>104.56521739130434</v>
      </c>
      <c r="Q2829" s="6" t="s">
        <v>8317</v>
      </c>
      <c r="R2829" s="6" t="s">
        <v>8318</v>
      </c>
      <c r="S2829">
        <f t="shared" si="178"/>
        <v>2016</v>
      </c>
      <c r="T2829">
        <f t="shared" si="179"/>
        <v>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9">
        <v>42279.749999999993</v>
      </c>
      <c r="J2830" s="9">
        <v>42254.056354166663</v>
      </c>
      <c r="K2830" t="b">
        <v>0</v>
      </c>
      <c r="L2830">
        <v>97</v>
      </c>
      <c r="M2830" t="b">
        <v>1</v>
      </c>
      <c r="N2830" s="6" t="s">
        <v>8271</v>
      </c>
      <c r="O2830" s="5">
        <f t="shared" si="176"/>
        <v>100.37894736842105</v>
      </c>
      <c r="P2830">
        <f t="shared" si="177"/>
        <v>98.30927835051547</v>
      </c>
      <c r="Q2830" s="6" t="s">
        <v>8317</v>
      </c>
      <c r="R2830" s="6" t="s">
        <v>8318</v>
      </c>
      <c r="S2830">
        <f t="shared" si="178"/>
        <v>2015</v>
      </c>
      <c r="T2830">
        <f t="shared" si="179"/>
        <v>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9">
        <v>42523.225902777776</v>
      </c>
      <c r="J2831" s="9">
        <v>42495.225902777776</v>
      </c>
      <c r="K2831" t="b">
        <v>0</v>
      </c>
      <c r="L2831">
        <v>76</v>
      </c>
      <c r="M2831" t="b">
        <v>1</v>
      </c>
      <c r="N2831" s="6" t="s">
        <v>8271</v>
      </c>
      <c r="O2831" s="5">
        <f t="shared" si="176"/>
        <v>106.52</v>
      </c>
      <c r="P2831">
        <f t="shared" si="177"/>
        <v>35.039473684210527</v>
      </c>
      <c r="Q2831" s="6" t="s">
        <v>8317</v>
      </c>
      <c r="R2831" s="6" t="s">
        <v>8318</v>
      </c>
      <c r="S2831">
        <f t="shared" si="178"/>
        <v>2016</v>
      </c>
      <c r="T2831">
        <f t="shared" si="179"/>
        <v>5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9">
        <v>41770.957638888889</v>
      </c>
      <c r="J2832" s="9">
        <v>41758.631342592591</v>
      </c>
      <c r="K2832" t="b">
        <v>0</v>
      </c>
      <c r="L2832">
        <v>11</v>
      </c>
      <c r="M2832" t="b">
        <v>1</v>
      </c>
      <c r="N2832" s="6" t="s">
        <v>8271</v>
      </c>
      <c r="O2832" s="5">
        <f t="shared" si="176"/>
        <v>100</v>
      </c>
      <c r="P2832">
        <f t="shared" si="177"/>
        <v>272.72727272727275</v>
      </c>
      <c r="Q2832" s="6" t="s">
        <v>8317</v>
      </c>
      <c r="R2832" s="6" t="s">
        <v>8318</v>
      </c>
      <c r="S2832">
        <f t="shared" si="178"/>
        <v>2014</v>
      </c>
      <c r="T2832">
        <f t="shared" si="179"/>
        <v>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9">
        <v>42201.616550925923</v>
      </c>
      <c r="J2833" s="9">
        <v>42171.616550925923</v>
      </c>
      <c r="K2833" t="b">
        <v>0</v>
      </c>
      <c r="L2833">
        <v>52</v>
      </c>
      <c r="M2833" t="b">
        <v>1</v>
      </c>
      <c r="N2833" s="6" t="s">
        <v>8271</v>
      </c>
      <c r="O2833" s="5">
        <f t="shared" si="176"/>
        <v>110.66666666666667</v>
      </c>
      <c r="P2833">
        <f t="shared" si="177"/>
        <v>63.846153846153847</v>
      </c>
      <c r="Q2833" s="6" t="s">
        <v>8317</v>
      </c>
      <c r="R2833" s="6" t="s">
        <v>8318</v>
      </c>
      <c r="S2833">
        <f t="shared" si="178"/>
        <v>2015</v>
      </c>
      <c r="T2833">
        <f t="shared" si="179"/>
        <v>6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9">
        <v>41966.708333333336</v>
      </c>
      <c r="J2834" s="9">
        <v>41938.501087962963</v>
      </c>
      <c r="K2834" t="b">
        <v>0</v>
      </c>
      <c r="L2834">
        <v>95</v>
      </c>
      <c r="M2834" t="b">
        <v>1</v>
      </c>
      <c r="N2834" s="6" t="s">
        <v>8271</v>
      </c>
      <c r="O2834" s="5">
        <f t="shared" si="176"/>
        <v>114.71959999999999</v>
      </c>
      <c r="P2834">
        <f t="shared" si="177"/>
        <v>30.189368421052631</v>
      </c>
      <c r="Q2834" s="6" t="s">
        <v>8317</v>
      </c>
      <c r="R2834" s="6" t="s">
        <v>8318</v>
      </c>
      <c r="S2834">
        <f t="shared" si="178"/>
        <v>2014</v>
      </c>
      <c r="T2834">
        <f t="shared" si="179"/>
        <v>10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9">
        <v>42287.874999999993</v>
      </c>
      <c r="J2835" s="9">
        <v>42267.919363425921</v>
      </c>
      <c r="K2835" t="b">
        <v>0</v>
      </c>
      <c r="L2835">
        <v>35</v>
      </c>
      <c r="M2835" t="b">
        <v>1</v>
      </c>
      <c r="N2835" s="6" t="s">
        <v>8271</v>
      </c>
      <c r="O2835" s="5">
        <f t="shared" si="176"/>
        <v>108.25925925925925</v>
      </c>
      <c r="P2835">
        <f t="shared" si="177"/>
        <v>83.51428571428572</v>
      </c>
      <c r="Q2835" s="6" t="s">
        <v>8317</v>
      </c>
      <c r="R2835" s="6" t="s">
        <v>8318</v>
      </c>
      <c r="S2835">
        <f t="shared" si="178"/>
        <v>2015</v>
      </c>
      <c r="T2835">
        <f t="shared" si="179"/>
        <v>9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9">
        <v>42034.751504629625</v>
      </c>
      <c r="J2836" s="9">
        <v>42019.751504629625</v>
      </c>
      <c r="K2836" t="b">
        <v>0</v>
      </c>
      <c r="L2836">
        <v>21</v>
      </c>
      <c r="M2836" t="b">
        <v>1</v>
      </c>
      <c r="N2836" s="6" t="s">
        <v>8271</v>
      </c>
      <c r="O2836" s="5">
        <f t="shared" si="176"/>
        <v>170</v>
      </c>
      <c r="P2836">
        <f t="shared" si="177"/>
        <v>64.761904761904759</v>
      </c>
      <c r="Q2836" s="6" t="s">
        <v>8317</v>
      </c>
      <c r="R2836" s="6" t="s">
        <v>8318</v>
      </c>
      <c r="S2836">
        <f t="shared" si="178"/>
        <v>2015</v>
      </c>
      <c r="T2836">
        <f t="shared" si="179"/>
        <v>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9">
        <v>42342.791666666664</v>
      </c>
      <c r="J2837" s="9">
        <v>42313.495567129627</v>
      </c>
      <c r="K2837" t="b">
        <v>0</v>
      </c>
      <c r="L2837">
        <v>93</v>
      </c>
      <c r="M2837" t="b">
        <v>1</v>
      </c>
      <c r="N2837" s="6" t="s">
        <v>8271</v>
      </c>
      <c r="O2837" s="5">
        <f t="shared" si="176"/>
        <v>187.09899999999999</v>
      </c>
      <c r="P2837">
        <f t="shared" si="177"/>
        <v>20.118172043010752</v>
      </c>
      <c r="Q2837" s="6" t="s">
        <v>8317</v>
      </c>
      <c r="R2837" s="6" t="s">
        <v>8318</v>
      </c>
      <c r="S2837">
        <f t="shared" si="178"/>
        <v>2015</v>
      </c>
      <c r="T2837">
        <f t="shared" si="179"/>
        <v>11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9">
        <v>42783.999305555553</v>
      </c>
      <c r="J2838" s="9">
        <v>42746.053449074076</v>
      </c>
      <c r="K2838" t="b">
        <v>0</v>
      </c>
      <c r="L2838">
        <v>11</v>
      </c>
      <c r="M2838" t="b">
        <v>1</v>
      </c>
      <c r="N2838" s="6" t="s">
        <v>8271</v>
      </c>
      <c r="O2838" s="5">
        <f t="shared" si="176"/>
        <v>107.77777777777777</v>
      </c>
      <c r="P2838">
        <f t="shared" si="177"/>
        <v>44.090909090909093</v>
      </c>
      <c r="Q2838" s="6" t="s">
        <v>8317</v>
      </c>
      <c r="R2838" s="6" t="s">
        <v>8318</v>
      </c>
      <c r="S2838">
        <f t="shared" si="178"/>
        <v>2017</v>
      </c>
      <c r="T2838">
        <f t="shared" si="179"/>
        <v>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9">
        <v>42347.741712962961</v>
      </c>
      <c r="J2839" s="9">
        <v>42307.700046296297</v>
      </c>
      <c r="K2839" t="b">
        <v>0</v>
      </c>
      <c r="L2839">
        <v>21</v>
      </c>
      <c r="M2839" t="b">
        <v>1</v>
      </c>
      <c r="N2839" s="6" t="s">
        <v>8271</v>
      </c>
      <c r="O2839" s="5">
        <f t="shared" si="176"/>
        <v>100</v>
      </c>
      <c r="P2839">
        <f t="shared" si="177"/>
        <v>40.476190476190474</v>
      </c>
      <c r="Q2839" s="6" t="s">
        <v>8317</v>
      </c>
      <c r="R2839" s="6" t="s">
        <v>8318</v>
      </c>
      <c r="S2839">
        <f t="shared" si="178"/>
        <v>2015</v>
      </c>
      <c r="T2839">
        <f t="shared" si="179"/>
        <v>10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9">
        <v>41864.708333333328</v>
      </c>
      <c r="J2840" s="9">
        <v>41842.399259259255</v>
      </c>
      <c r="K2840" t="b">
        <v>0</v>
      </c>
      <c r="L2840">
        <v>54</v>
      </c>
      <c r="M2840" t="b">
        <v>1</v>
      </c>
      <c r="N2840" s="6" t="s">
        <v>8271</v>
      </c>
      <c r="O2840" s="5">
        <f t="shared" si="176"/>
        <v>120.24999999999999</v>
      </c>
      <c r="P2840">
        <f t="shared" si="177"/>
        <v>44.537037037037038</v>
      </c>
      <c r="Q2840" s="6" t="s">
        <v>8317</v>
      </c>
      <c r="R2840" s="6" t="s">
        <v>8318</v>
      </c>
      <c r="S2840">
        <f t="shared" si="178"/>
        <v>2014</v>
      </c>
      <c r="T2840">
        <f t="shared" si="179"/>
        <v>7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9">
        <v>41875.999305555553</v>
      </c>
      <c r="J2841" s="9">
        <v>41853.031874999993</v>
      </c>
      <c r="K2841" t="b">
        <v>0</v>
      </c>
      <c r="L2841">
        <v>31</v>
      </c>
      <c r="M2841" t="b">
        <v>1</v>
      </c>
      <c r="N2841" s="6" t="s">
        <v>8271</v>
      </c>
      <c r="O2841" s="5">
        <f t="shared" si="176"/>
        <v>111.42857142857143</v>
      </c>
      <c r="P2841">
        <f t="shared" si="177"/>
        <v>125.80645161290323</v>
      </c>
      <c r="Q2841" s="6" t="s">
        <v>8317</v>
      </c>
      <c r="R2841" s="6" t="s">
        <v>8318</v>
      </c>
      <c r="S2841">
        <f t="shared" si="178"/>
        <v>2014</v>
      </c>
      <c r="T2841">
        <f t="shared" si="179"/>
        <v>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9">
        <v>42081.499999999993</v>
      </c>
      <c r="J2842" s="9">
        <v>42059.827303240738</v>
      </c>
      <c r="K2842" t="b">
        <v>0</v>
      </c>
      <c r="L2842">
        <v>132</v>
      </c>
      <c r="M2842" t="b">
        <v>1</v>
      </c>
      <c r="N2842" s="6" t="s">
        <v>8271</v>
      </c>
      <c r="O2842" s="5">
        <f t="shared" si="176"/>
        <v>104</v>
      </c>
      <c r="P2842">
        <f t="shared" si="177"/>
        <v>19.696969696969695</v>
      </c>
      <c r="Q2842" s="6" t="s">
        <v>8317</v>
      </c>
      <c r="R2842" s="6" t="s">
        <v>8318</v>
      </c>
      <c r="S2842">
        <f t="shared" si="178"/>
        <v>2015</v>
      </c>
      <c r="T2842">
        <f t="shared" si="179"/>
        <v>2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9">
        <v>42351.572881944441</v>
      </c>
      <c r="J2843" s="9">
        <v>42291.53121527777</v>
      </c>
      <c r="K2843" t="b">
        <v>0</v>
      </c>
      <c r="L2843">
        <v>1</v>
      </c>
      <c r="M2843" t="b">
        <v>0</v>
      </c>
      <c r="N2843" s="6" t="s">
        <v>8271</v>
      </c>
      <c r="O2843" s="5">
        <f t="shared" si="176"/>
        <v>1</v>
      </c>
      <c r="P2843">
        <f t="shared" si="177"/>
        <v>10</v>
      </c>
      <c r="Q2843" s="6" t="s">
        <v>8317</v>
      </c>
      <c r="R2843" s="6" t="s">
        <v>8318</v>
      </c>
      <c r="S2843">
        <f t="shared" si="178"/>
        <v>2015</v>
      </c>
      <c r="T2843">
        <f t="shared" si="179"/>
        <v>10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9">
        <v>41811.25</v>
      </c>
      <c r="J2844" s="9">
        <v>41784.744155092587</v>
      </c>
      <c r="K2844" t="b">
        <v>0</v>
      </c>
      <c r="L2844">
        <v>0</v>
      </c>
      <c r="M2844" t="b">
        <v>0</v>
      </c>
      <c r="N2844" s="6" t="s">
        <v>8271</v>
      </c>
      <c r="O2844" s="5">
        <f t="shared" si="176"/>
        <v>0</v>
      </c>
      <c r="P2844" t="e">
        <f t="shared" si="177"/>
        <v>#DIV/0!</v>
      </c>
      <c r="Q2844" s="6" t="s">
        <v>8317</v>
      </c>
      <c r="R2844" s="6" t="s">
        <v>8318</v>
      </c>
      <c r="S2844">
        <f t="shared" si="178"/>
        <v>2014</v>
      </c>
      <c r="T2844">
        <f t="shared" si="179"/>
        <v>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9">
        <v>42533.958333333336</v>
      </c>
      <c r="J2845" s="9">
        <v>42492.529513888883</v>
      </c>
      <c r="K2845" t="b">
        <v>0</v>
      </c>
      <c r="L2845">
        <v>0</v>
      </c>
      <c r="M2845" t="b">
        <v>0</v>
      </c>
      <c r="N2845" s="6" t="s">
        <v>8271</v>
      </c>
      <c r="O2845" s="5">
        <f t="shared" si="176"/>
        <v>0</v>
      </c>
      <c r="P2845" t="e">
        <f t="shared" si="177"/>
        <v>#DIV/0!</v>
      </c>
      <c r="Q2845" s="6" t="s">
        <v>8317</v>
      </c>
      <c r="R2845" s="6" t="s">
        <v>8318</v>
      </c>
      <c r="S2845">
        <f t="shared" si="178"/>
        <v>2016</v>
      </c>
      <c r="T2845">
        <f t="shared" si="179"/>
        <v>5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9">
        <v>42739.337731481479</v>
      </c>
      <c r="J2846" s="9">
        <v>42709.337731481479</v>
      </c>
      <c r="K2846" t="b">
        <v>0</v>
      </c>
      <c r="L2846">
        <v>1</v>
      </c>
      <c r="M2846" t="b">
        <v>0</v>
      </c>
      <c r="N2846" s="6" t="s">
        <v>8271</v>
      </c>
      <c r="O2846" s="5">
        <f t="shared" si="176"/>
        <v>5.4545454545454541</v>
      </c>
      <c r="P2846">
        <f t="shared" si="177"/>
        <v>30</v>
      </c>
      <c r="Q2846" s="6" t="s">
        <v>8317</v>
      </c>
      <c r="R2846" s="6" t="s">
        <v>8318</v>
      </c>
      <c r="S2846">
        <f t="shared" si="178"/>
        <v>2016</v>
      </c>
      <c r="T2846">
        <f t="shared" si="179"/>
        <v>12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9">
        <v>42162.808252314811</v>
      </c>
      <c r="J2847" s="9">
        <v>42102.808252314811</v>
      </c>
      <c r="K2847" t="b">
        <v>0</v>
      </c>
      <c r="L2847">
        <v>39</v>
      </c>
      <c r="M2847" t="b">
        <v>0</v>
      </c>
      <c r="N2847" s="6" t="s">
        <v>8271</v>
      </c>
      <c r="O2847" s="5">
        <f t="shared" si="176"/>
        <v>31.546666666666667</v>
      </c>
      <c r="P2847">
        <f t="shared" si="177"/>
        <v>60.666666666666664</v>
      </c>
      <c r="Q2847" s="6" t="s">
        <v>8317</v>
      </c>
      <c r="R2847" s="6" t="s">
        <v>8318</v>
      </c>
      <c r="S2847">
        <f t="shared" si="178"/>
        <v>2015</v>
      </c>
      <c r="T2847">
        <f t="shared" si="179"/>
        <v>4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9">
        <v>42153.483726851853</v>
      </c>
      <c r="J2848" s="9">
        <v>42108.483726851853</v>
      </c>
      <c r="K2848" t="b">
        <v>0</v>
      </c>
      <c r="L2848">
        <v>0</v>
      </c>
      <c r="M2848" t="b">
        <v>0</v>
      </c>
      <c r="N2848" s="6" t="s">
        <v>8271</v>
      </c>
      <c r="O2848" s="5">
        <f t="shared" si="176"/>
        <v>0</v>
      </c>
      <c r="P2848" t="e">
        <f t="shared" si="177"/>
        <v>#DIV/0!</v>
      </c>
      <c r="Q2848" s="6" t="s">
        <v>8317</v>
      </c>
      <c r="R2848" s="6" t="s">
        <v>8318</v>
      </c>
      <c r="S2848">
        <f t="shared" si="178"/>
        <v>2015</v>
      </c>
      <c r="T2848">
        <f t="shared" si="179"/>
        <v>4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9">
        <v>42513.597974537035</v>
      </c>
      <c r="J2849" s="9">
        <v>42453.597974537035</v>
      </c>
      <c r="K2849" t="b">
        <v>0</v>
      </c>
      <c r="L2849">
        <v>0</v>
      </c>
      <c r="M2849" t="b">
        <v>0</v>
      </c>
      <c r="N2849" s="6" t="s">
        <v>8271</v>
      </c>
      <c r="O2849" s="5">
        <f t="shared" si="176"/>
        <v>0</v>
      </c>
      <c r="P2849" t="e">
        <f t="shared" si="177"/>
        <v>#DIV/0!</v>
      </c>
      <c r="Q2849" s="6" t="s">
        <v>8317</v>
      </c>
      <c r="R2849" s="6" t="s">
        <v>8318</v>
      </c>
      <c r="S2849">
        <f t="shared" si="178"/>
        <v>2016</v>
      </c>
      <c r="T2849">
        <f t="shared" si="179"/>
        <v>3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9">
        <v>42153.440497685187</v>
      </c>
      <c r="J2850" s="9">
        <v>42123.440497685187</v>
      </c>
      <c r="K2850" t="b">
        <v>0</v>
      </c>
      <c r="L2850">
        <v>3</v>
      </c>
      <c r="M2850" t="b">
        <v>0</v>
      </c>
      <c r="N2850" s="6" t="s">
        <v>8271</v>
      </c>
      <c r="O2850" s="5">
        <f t="shared" si="176"/>
        <v>0.2</v>
      </c>
      <c r="P2850">
        <f t="shared" si="177"/>
        <v>23.333333333333332</v>
      </c>
      <c r="Q2850" s="6" t="s">
        <v>8317</v>
      </c>
      <c r="R2850" s="6" t="s">
        <v>8318</v>
      </c>
      <c r="S2850">
        <f t="shared" si="178"/>
        <v>2015</v>
      </c>
      <c r="T2850">
        <f t="shared" si="179"/>
        <v>4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9">
        <v>42483.219907407409</v>
      </c>
      <c r="J2851" s="9">
        <v>42453.219907407409</v>
      </c>
      <c r="K2851" t="b">
        <v>0</v>
      </c>
      <c r="L2851">
        <v>1</v>
      </c>
      <c r="M2851" t="b">
        <v>0</v>
      </c>
      <c r="N2851" s="6" t="s">
        <v>8271</v>
      </c>
      <c r="O2851" s="5">
        <f t="shared" si="176"/>
        <v>1</v>
      </c>
      <c r="P2851">
        <f t="shared" si="177"/>
        <v>5</v>
      </c>
      <c r="Q2851" s="6" t="s">
        <v>8317</v>
      </c>
      <c r="R2851" s="6" t="s">
        <v>8318</v>
      </c>
      <c r="S2851">
        <f t="shared" si="178"/>
        <v>2016</v>
      </c>
      <c r="T2851">
        <f t="shared" si="179"/>
        <v>3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9">
        <v>41887.798738425925</v>
      </c>
      <c r="J2852" s="9">
        <v>41857.798738425925</v>
      </c>
      <c r="K2852" t="b">
        <v>0</v>
      </c>
      <c r="L2852">
        <v>13</v>
      </c>
      <c r="M2852" t="b">
        <v>0</v>
      </c>
      <c r="N2852" s="6" t="s">
        <v>8271</v>
      </c>
      <c r="O2852" s="5">
        <f t="shared" si="176"/>
        <v>3.8875000000000002</v>
      </c>
      <c r="P2852">
        <f t="shared" si="177"/>
        <v>23.923076923076923</v>
      </c>
      <c r="Q2852" s="6" t="s">
        <v>8317</v>
      </c>
      <c r="R2852" s="6" t="s">
        <v>8318</v>
      </c>
      <c r="S2852">
        <f t="shared" si="178"/>
        <v>2014</v>
      </c>
      <c r="T2852">
        <f t="shared" si="179"/>
        <v>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9">
        <v>42398.761805555558</v>
      </c>
      <c r="J2853" s="9">
        <v>42389.794317129628</v>
      </c>
      <c r="K2853" t="b">
        <v>0</v>
      </c>
      <c r="L2853">
        <v>0</v>
      </c>
      <c r="M2853" t="b">
        <v>0</v>
      </c>
      <c r="N2853" s="6" t="s">
        <v>8271</v>
      </c>
      <c r="O2853" s="5">
        <f t="shared" si="176"/>
        <v>0</v>
      </c>
      <c r="P2853" t="e">
        <f t="shared" si="177"/>
        <v>#DIV/0!</v>
      </c>
      <c r="Q2853" s="6" t="s">
        <v>8317</v>
      </c>
      <c r="R2853" s="6" t="s">
        <v>8318</v>
      </c>
      <c r="S2853">
        <f t="shared" si="178"/>
        <v>2016</v>
      </c>
      <c r="T2853">
        <f t="shared" si="179"/>
        <v>1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9">
        <v>41810.836840277778</v>
      </c>
      <c r="J2854" s="9">
        <v>41780.836840277778</v>
      </c>
      <c r="K2854" t="b">
        <v>0</v>
      </c>
      <c r="L2854">
        <v>6</v>
      </c>
      <c r="M2854" t="b">
        <v>0</v>
      </c>
      <c r="N2854" s="6" t="s">
        <v>8271</v>
      </c>
      <c r="O2854" s="5">
        <f t="shared" si="176"/>
        <v>1.9</v>
      </c>
      <c r="P2854">
        <f t="shared" si="177"/>
        <v>15.833333333333334</v>
      </c>
      <c r="Q2854" s="6" t="s">
        <v>8317</v>
      </c>
      <c r="R2854" s="6" t="s">
        <v>8318</v>
      </c>
      <c r="S2854">
        <f t="shared" si="178"/>
        <v>2014</v>
      </c>
      <c r="T2854">
        <f t="shared" si="179"/>
        <v>5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9">
        <v>41895.98260416666</v>
      </c>
      <c r="J2855" s="9">
        <v>41835.98260416666</v>
      </c>
      <c r="K2855" t="b">
        <v>0</v>
      </c>
      <c r="L2855">
        <v>0</v>
      </c>
      <c r="M2855" t="b">
        <v>0</v>
      </c>
      <c r="N2855" s="6" t="s">
        <v>8271</v>
      </c>
      <c r="O2855" s="5">
        <f t="shared" si="176"/>
        <v>0</v>
      </c>
      <c r="P2855" t="e">
        <f t="shared" si="177"/>
        <v>#DIV/0!</v>
      </c>
      <c r="Q2855" s="6" t="s">
        <v>8317</v>
      </c>
      <c r="R2855" s="6" t="s">
        <v>8318</v>
      </c>
      <c r="S2855">
        <f t="shared" si="178"/>
        <v>2014</v>
      </c>
      <c r="T2855">
        <f t="shared" si="179"/>
        <v>7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9">
        <v>42131.508321759255</v>
      </c>
      <c r="J2856" s="9">
        <v>42111.508321759255</v>
      </c>
      <c r="K2856" t="b">
        <v>0</v>
      </c>
      <c r="L2856">
        <v>14</v>
      </c>
      <c r="M2856" t="b">
        <v>0</v>
      </c>
      <c r="N2856" s="6" t="s">
        <v>8271</v>
      </c>
      <c r="O2856" s="5">
        <f t="shared" si="176"/>
        <v>41.699999999999996</v>
      </c>
      <c r="P2856">
        <f t="shared" si="177"/>
        <v>29.785714285714285</v>
      </c>
      <c r="Q2856" s="6" t="s">
        <v>8317</v>
      </c>
      <c r="R2856" s="6" t="s">
        <v>8318</v>
      </c>
      <c r="S2856">
        <f t="shared" si="178"/>
        <v>2015</v>
      </c>
      <c r="T2856">
        <f t="shared" si="179"/>
        <v>4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9">
        <v>42398.773611111108</v>
      </c>
      <c r="J2857" s="9">
        <v>42369.799432870372</v>
      </c>
      <c r="K2857" t="b">
        <v>0</v>
      </c>
      <c r="L2857">
        <v>5</v>
      </c>
      <c r="M2857" t="b">
        <v>0</v>
      </c>
      <c r="N2857" s="6" t="s">
        <v>8271</v>
      </c>
      <c r="O2857" s="5">
        <f t="shared" si="176"/>
        <v>50</v>
      </c>
      <c r="P2857">
        <f t="shared" si="177"/>
        <v>60</v>
      </c>
      <c r="Q2857" s="6" t="s">
        <v>8317</v>
      </c>
      <c r="R2857" s="6" t="s">
        <v>8318</v>
      </c>
      <c r="S2857">
        <f t="shared" si="178"/>
        <v>2015</v>
      </c>
      <c r="T2857">
        <f t="shared" si="179"/>
        <v>12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9">
        <v>42224.69027777778</v>
      </c>
      <c r="J2858" s="9">
        <v>42164.829247685186</v>
      </c>
      <c r="K2858" t="b">
        <v>0</v>
      </c>
      <c r="L2858">
        <v>6</v>
      </c>
      <c r="M2858" t="b">
        <v>0</v>
      </c>
      <c r="N2858" s="6" t="s">
        <v>8271</v>
      </c>
      <c r="O2858" s="5">
        <f t="shared" si="176"/>
        <v>4.8666666666666663</v>
      </c>
      <c r="P2858">
        <f t="shared" si="177"/>
        <v>24.333333333333332</v>
      </c>
      <c r="Q2858" s="6" t="s">
        <v>8317</v>
      </c>
      <c r="R2858" s="6" t="s">
        <v>8318</v>
      </c>
      <c r="S2858">
        <f t="shared" si="178"/>
        <v>2015</v>
      </c>
      <c r="T2858">
        <f t="shared" si="179"/>
        <v>6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9">
        <v>42786.541666666664</v>
      </c>
      <c r="J2859" s="9">
        <v>42726.711747685178</v>
      </c>
      <c r="K2859" t="b">
        <v>0</v>
      </c>
      <c r="L2859">
        <v>15</v>
      </c>
      <c r="M2859" t="b">
        <v>0</v>
      </c>
      <c r="N2859" s="6" t="s">
        <v>8271</v>
      </c>
      <c r="O2859" s="5">
        <f t="shared" si="176"/>
        <v>19.736842105263158</v>
      </c>
      <c r="P2859">
        <f t="shared" si="177"/>
        <v>500</v>
      </c>
      <c r="Q2859" s="6" t="s">
        <v>8317</v>
      </c>
      <c r="R2859" s="6" t="s">
        <v>8318</v>
      </c>
      <c r="S2859">
        <f t="shared" si="178"/>
        <v>2016</v>
      </c>
      <c r="T2859">
        <f t="shared" si="179"/>
        <v>12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9">
        <v>41978.269444444442</v>
      </c>
      <c r="J2860" s="9">
        <v>41954.336747685178</v>
      </c>
      <c r="K2860" t="b">
        <v>0</v>
      </c>
      <c r="L2860">
        <v>0</v>
      </c>
      <c r="M2860" t="b">
        <v>0</v>
      </c>
      <c r="N2860" s="6" t="s">
        <v>8271</v>
      </c>
      <c r="O2860" s="5">
        <f t="shared" si="176"/>
        <v>0</v>
      </c>
      <c r="P2860" t="e">
        <f t="shared" si="177"/>
        <v>#DIV/0!</v>
      </c>
      <c r="Q2860" s="6" t="s">
        <v>8317</v>
      </c>
      <c r="R2860" s="6" t="s">
        <v>8318</v>
      </c>
      <c r="S2860">
        <f t="shared" si="178"/>
        <v>2014</v>
      </c>
      <c r="T2860">
        <f t="shared" si="179"/>
        <v>11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9">
        <v>42293.153981481482</v>
      </c>
      <c r="J2861" s="9">
        <v>42233.153981481482</v>
      </c>
      <c r="K2861" t="b">
        <v>0</v>
      </c>
      <c r="L2861">
        <v>1</v>
      </c>
      <c r="M2861" t="b">
        <v>0</v>
      </c>
      <c r="N2861" s="6" t="s">
        <v>8271</v>
      </c>
      <c r="O2861" s="5">
        <f t="shared" si="176"/>
        <v>1.7500000000000002</v>
      </c>
      <c r="P2861">
        <f t="shared" si="177"/>
        <v>35</v>
      </c>
      <c r="Q2861" s="6" t="s">
        <v>8317</v>
      </c>
      <c r="R2861" s="6" t="s">
        <v>8318</v>
      </c>
      <c r="S2861">
        <f t="shared" si="178"/>
        <v>2015</v>
      </c>
      <c r="T2861">
        <f t="shared" si="179"/>
        <v>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9">
        <v>42540.592314814807</v>
      </c>
      <c r="J2862" s="9">
        <v>42480.592314814807</v>
      </c>
      <c r="K2862" t="b">
        <v>0</v>
      </c>
      <c r="L2862">
        <v>9</v>
      </c>
      <c r="M2862" t="b">
        <v>0</v>
      </c>
      <c r="N2862" s="6" t="s">
        <v>8271</v>
      </c>
      <c r="O2862" s="5">
        <f t="shared" si="176"/>
        <v>6.65</v>
      </c>
      <c r="P2862">
        <f t="shared" si="177"/>
        <v>29.555555555555557</v>
      </c>
      <c r="Q2862" s="6" t="s">
        <v>8317</v>
      </c>
      <c r="R2862" s="6" t="s">
        <v>8318</v>
      </c>
      <c r="S2862">
        <f t="shared" si="178"/>
        <v>2016</v>
      </c>
      <c r="T2862">
        <f t="shared" si="179"/>
        <v>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9">
        <v>42271.3825</v>
      </c>
      <c r="J2863" s="9">
        <v>42257.3825</v>
      </c>
      <c r="K2863" t="b">
        <v>0</v>
      </c>
      <c r="L2863">
        <v>3</v>
      </c>
      <c r="M2863" t="b">
        <v>0</v>
      </c>
      <c r="N2863" s="6" t="s">
        <v>8271</v>
      </c>
      <c r="O2863" s="5">
        <f t="shared" si="176"/>
        <v>32</v>
      </c>
      <c r="P2863">
        <f t="shared" si="177"/>
        <v>26.666666666666668</v>
      </c>
      <c r="Q2863" s="6" t="s">
        <v>8317</v>
      </c>
      <c r="R2863" s="6" t="s">
        <v>8318</v>
      </c>
      <c r="S2863">
        <f t="shared" si="178"/>
        <v>2015</v>
      </c>
      <c r="T2863">
        <f t="shared" si="179"/>
        <v>9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9">
        <v>41814.581354166665</v>
      </c>
      <c r="J2864" s="9">
        <v>41784.581354166665</v>
      </c>
      <c r="K2864" t="b">
        <v>0</v>
      </c>
      <c r="L2864">
        <v>3</v>
      </c>
      <c r="M2864" t="b">
        <v>0</v>
      </c>
      <c r="N2864" s="6" t="s">
        <v>8271</v>
      </c>
      <c r="O2864" s="5">
        <f t="shared" si="176"/>
        <v>0.43307086614173229</v>
      </c>
      <c r="P2864">
        <f t="shared" si="177"/>
        <v>18.333333333333332</v>
      </c>
      <c r="Q2864" s="6" t="s">
        <v>8317</v>
      </c>
      <c r="R2864" s="6" t="s">
        <v>8318</v>
      </c>
      <c r="S2864">
        <f t="shared" si="178"/>
        <v>2014</v>
      </c>
      <c r="T2864">
        <f t="shared" si="179"/>
        <v>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9">
        <v>41891.46670138889</v>
      </c>
      <c r="J2865" s="9">
        <v>41831.46670138889</v>
      </c>
      <c r="K2865" t="b">
        <v>0</v>
      </c>
      <c r="L2865">
        <v>1</v>
      </c>
      <c r="M2865" t="b">
        <v>0</v>
      </c>
      <c r="N2865" s="6" t="s">
        <v>8271</v>
      </c>
      <c r="O2865" s="5">
        <f t="shared" si="176"/>
        <v>0.04</v>
      </c>
      <c r="P2865">
        <f t="shared" si="177"/>
        <v>20</v>
      </c>
      <c r="Q2865" s="6" t="s">
        <v>8317</v>
      </c>
      <c r="R2865" s="6" t="s">
        <v>8318</v>
      </c>
      <c r="S2865">
        <f t="shared" si="178"/>
        <v>2014</v>
      </c>
      <c r="T2865">
        <f t="shared" si="179"/>
        <v>7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9">
        <v>42202.345833333333</v>
      </c>
      <c r="J2866" s="9">
        <v>42172.405173611107</v>
      </c>
      <c r="K2866" t="b">
        <v>0</v>
      </c>
      <c r="L2866">
        <v>3</v>
      </c>
      <c r="M2866" t="b">
        <v>0</v>
      </c>
      <c r="N2866" s="6" t="s">
        <v>8271</v>
      </c>
      <c r="O2866" s="5">
        <f t="shared" si="176"/>
        <v>1.6</v>
      </c>
      <c r="P2866">
        <f t="shared" si="177"/>
        <v>13.333333333333334</v>
      </c>
      <c r="Q2866" s="6" t="s">
        <v>8317</v>
      </c>
      <c r="R2866" s="6" t="s">
        <v>8318</v>
      </c>
      <c r="S2866">
        <f t="shared" si="178"/>
        <v>2015</v>
      </c>
      <c r="T2866">
        <f t="shared" si="179"/>
        <v>6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9">
        <v>42009.905775462961</v>
      </c>
      <c r="J2867" s="9">
        <v>41949.905775462961</v>
      </c>
      <c r="K2867" t="b">
        <v>0</v>
      </c>
      <c r="L2867">
        <v>0</v>
      </c>
      <c r="M2867" t="b">
        <v>0</v>
      </c>
      <c r="N2867" s="6" t="s">
        <v>8271</v>
      </c>
      <c r="O2867" s="5">
        <f t="shared" si="176"/>
        <v>0</v>
      </c>
      <c r="P2867" t="e">
        <f t="shared" si="177"/>
        <v>#DIV/0!</v>
      </c>
      <c r="Q2867" s="6" t="s">
        <v>8317</v>
      </c>
      <c r="R2867" s="6" t="s">
        <v>8318</v>
      </c>
      <c r="S2867">
        <f t="shared" si="178"/>
        <v>2014</v>
      </c>
      <c r="T2867">
        <f t="shared" si="179"/>
        <v>11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9">
        <v>42657.708333333336</v>
      </c>
      <c r="J2868" s="9">
        <v>42627.746770833335</v>
      </c>
      <c r="K2868" t="b">
        <v>0</v>
      </c>
      <c r="L2868">
        <v>2</v>
      </c>
      <c r="M2868" t="b">
        <v>0</v>
      </c>
      <c r="N2868" s="6" t="s">
        <v>8271</v>
      </c>
      <c r="O2868" s="5">
        <f t="shared" si="176"/>
        <v>0.89999999999999991</v>
      </c>
      <c r="P2868">
        <f t="shared" si="177"/>
        <v>22.5</v>
      </c>
      <c r="Q2868" s="6" t="s">
        <v>8317</v>
      </c>
      <c r="R2868" s="6" t="s">
        <v>8318</v>
      </c>
      <c r="S2868">
        <f t="shared" si="178"/>
        <v>2016</v>
      </c>
      <c r="T2868">
        <f t="shared" si="179"/>
        <v>9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9">
        <v>42554.958333333336</v>
      </c>
      <c r="J2869" s="9">
        <v>42530.986944444441</v>
      </c>
      <c r="K2869" t="b">
        <v>0</v>
      </c>
      <c r="L2869">
        <v>10</v>
      </c>
      <c r="M2869" t="b">
        <v>0</v>
      </c>
      <c r="N2869" s="6" t="s">
        <v>8271</v>
      </c>
      <c r="O2869" s="5">
        <f t="shared" si="176"/>
        <v>20.16</v>
      </c>
      <c r="P2869">
        <f t="shared" si="177"/>
        <v>50.4</v>
      </c>
      <c r="Q2869" s="6" t="s">
        <v>8317</v>
      </c>
      <c r="R2869" s="6" t="s">
        <v>8318</v>
      </c>
      <c r="S2869">
        <f t="shared" si="178"/>
        <v>2016</v>
      </c>
      <c r="T2869">
        <f t="shared" si="179"/>
        <v>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9">
        <v>42648.618680555555</v>
      </c>
      <c r="J2870" s="9">
        <v>42618.618680555555</v>
      </c>
      <c r="K2870" t="b">
        <v>0</v>
      </c>
      <c r="L2870">
        <v>60</v>
      </c>
      <c r="M2870" t="b">
        <v>0</v>
      </c>
      <c r="N2870" s="6" t="s">
        <v>8271</v>
      </c>
      <c r="O2870" s="5">
        <f t="shared" si="176"/>
        <v>42.011733333333332</v>
      </c>
      <c r="P2870">
        <f t="shared" si="177"/>
        <v>105.02933333333334</v>
      </c>
      <c r="Q2870" s="6" t="s">
        <v>8317</v>
      </c>
      <c r="R2870" s="6" t="s">
        <v>8318</v>
      </c>
      <c r="S2870">
        <f t="shared" si="178"/>
        <v>2016</v>
      </c>
      <c r="T2870">
        <f t="shared" si="179"/>
        <v>9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9">
        <v>42570.385196759256</v>
      </c>
      <c r="J2871" s="9">
        <v>42540.385196759256</v>
      </c>
      <c r="K2871" t="b">
        <v>0</v>
      </c>
      <c r="L2871">
        <v>5</v>
      </c>
      <c r="M2871" t="b">
        <v>0</v>
      </c>
      <c r="N2871" s="6" t="s">
        <v>8271</v>
      </c>
      <c r="O2871" s="5">
        <f t="shared" si="176"/>
        <v>0.88500000000000001</v>
      </c>
      <c r="P2871">
        <f t="shared" si="177"/>
        <v>35.4</v>
      </c>
      <c r="Q2871" s="6" t="s">
        <v>8317</v>
      </c>
      <c r="R2871" s="6" t="s">
        <v>8318</v>
      </c>
      <c r="S2871">
        <f t="shared" si="178"/>
        <v>2016</v>
      </c>
      <c r="T2871">
        <f t="shared" si="179"/>
        <v>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9">
        <v>41775.981076388889</v>
      </c>
      <c r="J2872" s="9">
        <v>41745.981076388889</v>
      </c>
      <c r="K2872" t="b">
        <v>0</v>
      </c>
      <c r="L2872">
        <v>9</v>
      </c>
      <c r="M2872" t="b">
        <v>0</v>
      </c>
      <c r="N2872" s="6" t="s">
        <v>8271</v>
      </c>
      <c r="O2872" s="5">
        <f t="shared" si="176"/>
        <v>15</v>
      </c>
      <c r="P2872">
        <f t="shared" si="177"/>
        <v>83.333333333333329</v>
      </c>
      <c r="Q2872" s="6" t="s">
        <v>8317</v>
      </c>
      <c r="R2872" s="6" t="s">
        <v>8318</v>
      </c>
      <c r="S2872">
        <f t="shared" si="178"/>
        <v>2014</v>
      </c>
      <c r="T2872">
        <f t="shared" si="179"/>
        <v>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9">
        <v>41994.530243055553</v>
      </c>
      <c r="J2873" s="9">
        <v>41974.530243055553</v>
      </c>
      <c r="K2873" t="b">
        <v>0</v>
      </c>
      <c r="L2873">
        <v>13</v>
      </c>
      <c r="M2873" t="b">
        <v>0</v>
      </c>
      <c r="N2873" s="6" t="s">
        <v>8271</v>
      </c>
      <c r="O2873" s="5">
        <f t="shared" si="176"/>
        <v>4.67</v>
      </c>
      <c r="P2873">
        <f t="shared" si="177"/>
        <v>35.92307692307692</v>
      </c>
      <c r="Q2873" s="6" t="s">
        <v>8317</v>
      </c>
      <c r="R2873" s="6" t="s">
        <v>8318</v>
      </c>
      <c r="S2873">
        <f t="shared" si="178"/>
        <v>2014</v>
      </c>
      <c r="T2873">
        <f t="shared" si="179"/>
        <v>12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9">
        <v>42174.907847222225</v>
      </c>
      <c r="J2874" s="9">
        <v>42114.907847222225</v>
      </c>
      <c r="K2874" t="b">
        <v>0</v>
      </c>
      <c r="L2874">
        <v>0</v>
      </c>
      <c r="M2874" t="b">
        <v>0</v>
      </c>
      <c r="N2874" s="6" t="s">
        <v>8271</v>
      </c>
      <c r="O2874" s="5">
        <f t="shared" si="176"/>
        <v>0</v>
      </c>
      <c r="P2874" t="e">
        <f t="shared" si="177"/>
        <v>#DIV/0!</v>
      </c>
      <c r="Q2874" s="6" t="s">
        <v>8317</v>
      </c>
      <c r="R2874" s="6" t="s">
        <v>8318</v>
      </c>
      <c r="S2874">
        <f t="shared" si="178"/>
        <v>2015</v>
      </c>
      <c r="T2874">
        <f t="shared" si="179"/>
        <v>4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9">
        <v>42032.609155092585</v>
      </c>
      <c r="J2875" s="9">
        <v>42002.609155092585</v>
      </c>
      <c r="K2875" t="b">
        <v>0</v>
      </c>
      <c r="L2875">
        <v>8</v>
      </c>
      <c r="M2875" t="b">
        <v>0</v>
      </c>
      <c r="N2875" s="6" t="s">
        <v>8271</v>
      </c>
      <c r="O2875" s="5">
        <f t="shared" si="176"/>
        <v>38.119999999999997</v>
      </c>
      <c r="P2875">
        <f t="shared" si="177"/>
        <v>119.125</v>
      </c>
      <c r="Q2875" s="6" t="s">
        <v>8317</v>
      </c>
      <c r="R2875" s="6" t="s">
        <v>8318</v>
      </c>
      <c r="S2875">
        <f t="shared" si="178"/>
        <v>2014</v>
      </c>
      <c r="T2875">
        <f t="shared" si="179"/>
        <v>12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9">
        <v>42752.636412037034</v>
      </c>
      <c r="J2876" s="9">
        <v>42722.636412037034</v>
      </c>
      <c r="K2876" t="b">
        <v>0</v>
      </c>
      <c r="L2876">
        <v>3</v>
      </c>
      <c r="M2876" t="b">
        <v>0</v>
      </c>
      <c r="N2876" s="6" t="s">
        <v>8271</v>
      </c>
      <c r="O2876" s="5">
        <f t="shared" si="176"/>
        <v>5.42</v>
      </c>
      <c r="P2876">
        <f t="shared" si="177"/>
        <v>90.333333333333329</v>
      </c>
      <c r="Q2876" s="6" t="s">
        <v>8317</v>
      </c>
      <c r="R2876" s="6" t="s">
        <v>8318</v>
      </c>
      <c r="S2876">
        <f t="shared" si="178"/>
        <v>2016</v>
      </c>
      <c r="T2876">
        <f t="shared" si="179"/>
        <v>12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9">
        <v>42494.920057870368</v>
      </c>
      <c r="J2877" s="9">
        <v>42464.920057870368</v>
      </c>
      <c r="K2877" t="b">
        <v>0</v>
      </c>
      <c r="L2877">
        <v>3</v>
      </c>
      <c r="M2877" t="b">
        <v>0</v>
      </c>
      <c r="N2877" s="6" t="s">
        <v>8271</v>
      </c>
      <c r="O2877" s="5">
        <f t="shared" si="176"/>
        <v>3.4999999999999996E-2</v>
      </c>
      <c r="P2877">
        <f t="shared" si="177"/>
        <v>2.3333333333333335</v>
      </c>
      <c r="Q2877" s="6" t="s">
        <v>8317</v>
      </c>
      <c r="R2877" s="6" t="s">
        <v>8318</v>
      </c>
      <c r="S2877">
        <f t="shared" si="178"/>
        <v>2016</v>
      </c>
      <c r="T2877">
        <f t="shared" si="179"/>
        <v>4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9">
        <v>42201.535636574066</v>
      </c>
      <c r="J2878" s="9">
        <v>42171.535636574066</v>
      </c>
      <c r="K2878" t="b">
        <v>0</v>
      </c>
      <c r="L2878">
        <v>0</v>
      </c>
      <c r="M2878" t="b">
        <v>0</v>
      </c>
      <c r="N2878" s="6" t="s">
        <v>8271</v>
      </c>
      <c r="O2878" s="5">
        <f t="shared" si="176"/>
        <v>0</v>
      </c>
      <c r="P2878" t="e">
        <f t="shared" si="177"/>
        <v>#DIV/0!</v>
      </c>
      <c r="Q2878" s="6" t="s">
        <v>8317</v>
      </c>
      <c r="R2878" s="6" t="s">
        <v>8318</v>
      </c>
      <c r="S2878">
        <f t="shared" si="178"/>
        <v>2015</v>
      </c>
      <c r="T2878">
        <f t="shared" si="179"/>
        <v>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9">
        <v>42704.499999999993</v>
      </c>
      <c r="J2879" s="9">
        <v>42672.746805555551</v>
      </c>
      <c r="K2879" t="b">
        <v>0</v>
      </c>
      <c r="L2879">
        <v>6</v>
      </c>
      <c r="M2879" t="b">
        <v>0</v>
      </c>
      <c r="N2879" s="6" t="s">
        <v>8271</v>
      </c>
      <c r="O2879" s="5">
        <f t="shared" si="176"/>
        <v>10.833333333333334</v>
      </c>
      <c r="P2879">
        <f t="shared" si="177"/>
        <v>108.33333333333333</v>
      </c>
      <c r="Q2879" s="6" t="s">
        <v>8317</v>
      </c>
      <c r="R2879" s="6" t="s">
        <v>8318</v>
      </c>
      <c r="S2879">
        <f t="shared" si="178"/>
        <v>2016</v>
      </c>
      <c r="T2879">
        <f t="shared" si="179"/>
        <v>10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9">
        <v>42188.407349537032</v>
      </c>
      <c r="J2880" s="9">
        <v>42128.407349537032</v>
      </c>
      <c r="K2880" t="b">
        <v>0</v>
      </c>
      <c r="L2880">
        <v>4</v>
      </c>
      <c r="M2880" t="b">
        <v>0</v>
      </c>
      <c r="N2880" s="6" t="s">
        <v>8271</v>
      </c>
      <c r="O2880" s="5">
        <f t="shared" si="176"/>
        <v>2.1</v>
      </c>
      <c r="P2880">
        <f t="shared" si="177"/>
        <v>15.75</v>
      </c>
      <c r="Q2880" s="6" t="s">
        <v>8317</v>
      </c>
      <c r="R2880" s="6" t="s">
        <v>8318</v>
      </c>
      <c r="S2880">
        <f t="shared" si="178"/>
        <v>2015</v>
      </c>
      <c r="T2880">
        <f t="shared" si="179"/>
        <v>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9">
        <v>42389.516909722217</v>
      </c>
      <c r="J2881" s="9">
        <v>42359.516909722217</v>
      </c>
      <c r="K2881" t="b">
        <v>0</v>
      </c>
      <c r="L2881">
        <v>1</v>
      </c>
      <c r="M2881" t="b">
        <v>0</v>
      </c>
      <c r="N2881" s="6" t="s">
        <v>8271</v>
      </c>
      <c r="O2881" s="5">
        <f t="shared" si="176"/>
        <v>0.2589285714285714</v>
      </c>
      <c r="P2881">
        <f t="shared" si="177"/>
        <v>29</v>
      </c>
      <c r="Q2881" s="6" t="s">
        <v>8317</v>
      </c>
      <c r="R2881" s="6" t="s">
        <v>8318</v>
      </c>
      <c r="S2881">
        <f t="shared" si="178"/>
        <v>2015</v>
      </c>
      <c r="T2881">
        <f t="shared" si="179"/>
        <v>12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9">
        <v>42236.503472222219</v>
      </c>
      <c r="J2882" s="9">
        <v>42192.69736111111</v>
      </c>
      <c r="K2882" t="b">
        <v>0</v>
      </c>
      <c r="L2882">
        <v>29</v>
      </c>
      <c r="M2882" t="b">
        <v>0</v>
      </c>
      <c r="N2882" s="6" t="s">
        <v>8271</v>
      </c>
      <c r="O2882" s="5">
        <f t="shared" ref="O2882:O2945" si="180">E2882/D2882*100</f>
        <v>23.333333333333332</v>
      </c>
      <c r="P2882">
        <f t="shared" ref="P2882:P2945" si="181">E2882/L2882</f>
        <v>96.551724137931032</v>
      </c>
      <c r="Q2882" s="6" t="s">
        <v>8317</v>
      </c>
      <c r="R2882" s="6" t="s">
        <v>8318</v>
      </c>
      <c r="S2882">
        <f t="shared" si="178"/>
        <v>2015</v>
      </c>
      <c r="T2882">
        <f t="shared" si="179"/>
        <v>7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9">
        <v>41976.430972222217</v>
      </c>
      <c r="J2883" s="9">
        <v>41916.389305555553</v>
      </c>
      <c r="K2883" t="b">
        <v>0</v>
      </c>
      <c r="L2883">
        <v>0</v>
      </c>
      <c r="M2883" t="b">
        <v>0</v>
      </c>
      <c r="N2883" s="6" t="s">
        <v>8271</v>
      </c>
      <c r="O2883" s="5">
        <f t="shared" si="180"/>
        <v>0</v>
      </c>
      <c r="P2883" t="e">
        <f t="shared" si="181"/>
        <v>#DIV/0!</v>
      </c>
      <c r="Q2883" s="6" t="s">
        <v>8317</v>
      </c>
      <c r="R2883" s="6" t="s">
        <v>8318</v>
      </c>
      <c r="S2883">
        <f t="shared" ref="S2883:S2946" si="182">YEAR(J2883)</f>
        <v>2014</v>
      </c>
      <c r="T2883">
        <f t="shared" ref="T2883:T2946" si="183">MONTH(J2883)</f>
        <v>10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9">
        <v>42491.387939814813</v>
      </c>
      <c r="J2884" s="9">
        <v>42461.387939814813</v>
      </c>
      <c r="K2884" t="b">
        <v>0</v>
      </c>
      <c r="L2884">
        <v>4</v>
      </c>
      <c r="M2884" t="b">
        <v>0</v>
      </c>
      <c r="N2884" s="6" t="s">
        <v>8271</v>
      </c>
      <c r="O2884" s="5">
        <f t="shared" si="180"/>
        <v>33.6</v>
      </c>
      <c r="P2884">
        <f t="shared" si="181"/>
        <v>63</v>
      </c>
      <c r="Q2884" s="6" t="s">
        <v>8317</v>
      </c>
      <c r="R2884" s="6" t="s">
        <v>8318</v>
      </c>
      <c r="S2884">
        <f t="shared" si="182"/>
        <v>2016</v>
      </c>
      <c r="T2884">
        <f t="shared" si="183"/>
        <v>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9">
        <v>42405.999305555553</v>
      </c>
      <c r="J2885" s="9">
        <v>42370.694872685184</v>
      </c>
      <c r="K2885" t="b">
        <v>0</v>
      </c>
      <c r="L2885">
        <v>5</v>
      </c>
      <c r="M2885" t="b">
        <v>0</v>
      </c>
      <c r="N2885" s="6" t="s">
        <v>8271</v>
      </c>
      <c r="O2885" s="5">
        <f t="shared" si="180"/>
        <v>19.079999999999998</v>
      </c>
      <c r="P2885">
        <f t="shared" si="181"/>
        <v>381.6</v>
      </c>
      <c r="Q2885" s="6" t="s">
        <v>8317</v>
      </c>
      <c r="R2885" s="6" t="s">
        <v>8318</v>
      </c>
      <c r="S2885">
        <f t="shared" si="182"/>
        <v>2016</v>
      </c>
      <c r="T2885">
        <f t="shared" si="183"/>
        <v>1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9">
        <v>41978.518923611111</v>
      </c>
      <c r="J2886" s="9">
        <v>41948.518923611111</v>
      </c>
      <c r="K2886" t="b">
        <v>0</v>
      </c>
      <c r="L2886">
        <v>4</v>
      </c>
      <c r="M2886" t="b">
        <v>0</v>
      </c>
      <c r="N2886" s="6" t="s">
        <v>8271</v>
      </c>
      <c r="O2886" s="5">
        <f t="shared" si="180"/>
        <v>0.41111111111111115</v>
      </c>
      <c r="P2886">
        <f t="shared" si="181"/>
        <v>46.25</v>
      </c>
      <c r="Q2886" s="6" t="s">
        <v>8317</v>
      </c>
      <c r="R2886" s="6" t="s">
        <v>8318</v>
      </c>
      <c r="S2886">
        <f t="shared" si="182"/>
        <v>2014</v>
      </c>
      <c r="T2886">
        <f t="shared" si="183"/>
        <v>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9">
        <v>42076.82640046296</v>
      </c>
      <c r="J2887" s="9">
        <v>42046.868067129624</v>
      </c>
      <c r="K2887" t="b">
        <v>0</v>
      </c>
      <c r="L2887">
        <v>5</v>
      </c>
      <c r="M2887" t="b">
        <v>0</v>
      </c>
      <c r="N2887" s="6" t="s">
        <v>8271</v>
      </c>
      <c r="O2887" s="5">
        <f t="shared" si="180"/>
        <v>32.5</v>
      </c>
      <c r="P2887">
        <f t="shared" si="181"/>
        <v>26</v>
      </c>
      <c r="Q2887" s="6" t="s">
        <v>8317</v>
      </c>
      <c r="R2887" s="6" t="s">
        <v>8318</v>
      </c>
      <c r="S2887">
        <f t="shared" si="182"/>
        <v>2015</v>
      </c>
      <c r="T2887">
        <f t="shared" si="183"/>
        <v>2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9">
        <v>42265.957638888889</v>
      </c>
      <c r="J2888" s="9">
        <v>42261.424583333333</v>
      </c>
      <c r="K2888" t="b">
        <v>0</v>
      </c>
      <c r="L2888">
        <v>1</v>
      </c>
      <c r="M2888" t="b">
        <v>0</v>
      </c>
      <c r="N2888" s="6" t="s">
        <v>8271</v>
      </c>
      <c r="O2888" s="5">
        <f t="shared" si="180"/>
        <v>5</v>
      </c>
      <c r="P2888">
        <f t="shared" si="181"/>
        <v>10</v>
      </c>
      <c r="Q2888" s="6" t="s">
        <v>8317</v>
      </c>
      <c r="R2888" s="6" t="s">
        <v>8318</v>
      </c>
      <c r="S2888">
        <f t="shared" si="182"/>
        <v>2015</v>
      </c>
      <c r="T2888">
        <f t="shared" si="183"/>
        <v>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9">
        <v>42015.219027777777</v>
      </c>
      <c r="J2889" s="9">
        <v>41985.219027777777</v>
      </c>
      <c r="K2889" t="b">
        <v>0</v>
      </c>
      <c r="L2889">
        <v>1</v>
      </c>
      <c r="M2889" t="b">
        <v>0</v>
      </c>
      <c r="N2889" s="6" t="s">
        <v>8271</v>
      </c>
      <c r="O2889" s="5">
        <f t="shared" si="180"/>
        <v>0.16666666666666669</v>
      </c>
      <c r="P2889">
        <f t="shared" si="181"/>
        <v>5</v>
      </c>
      <c r="Q2889" s="6" t="s">
        <v>8317</v>
      </c>
      <c r="R2889" s="6" t="s">
        <v>8318</v>
      </c>
      <c r="S2889">
        <f t="shared" si="182"/>
        <v>2014</v>
      </c>
      <c r="T2889">
        <f t="shared" si="183"/>
        <v>12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9">
        <v>41929.999305555553</v>
      </c>
      <c r="J2890" s="9">
        <v>41922.326851851853</v>
      </c>
      <c r="K2890" t="b">
        <v>0</v>
      </c>
      <c r="L2890">
        <v>0</v>
      </c>
      <c r="M2890" t="b">
        <v>0</v>
      </c>
      <c r="N2890" s="6" t="s">
        <v>8271</v>
      </c>
      <c r="O2890" s="5">
        <f t="shared" si="180"/>
        <v>0</v>
      </c>
      <c r="P2890" t="e">
        <f t="shared" si="181"/>
        <v>#DIV/0!</v>
      </c>
      <c r="Q2890" s="6" t="s">
        <v>8317</v>
      </c>
      <c r="R2890" s="6" t="s">
        <v>8318</v>
      </c>
      <c r="S2890">
        <f t="shared" si="182"/>
        <v>2014</v>
      </c>
      <c r="T2890">
        <f t="shared" si="183"/>
        <v>10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9">
        <v>41880.654918981476</v>
      </c>
      <c r="J2891" s="9">
        <v>41850.654918981476</v>
      </c>
      <c r="K2891" t="b">
        <v>0</v>
      </c>
      <c r="L2891">
        <v>14</v>
      </c>
      <c r="M2891" t="b">
        <v>0</v>
      </c>
      <c r="N2891" s="6" t="s">
        <v>8271</v>
      </c>
      <c r="O2891" s="5">
        <f t="shared" si="180"/>
        <v>38.066666666666663</v>
      </c>
      <c r="P2891">
        <f t="shared" si="181"/>
        <v>81.571428571428569</v>
      </c>
      <c r="Q2891" s="6" t="s">
        <v>8317</v>
      </c>
      <c r="R2891" s="6" t="s">
        <v>8318</v>
      </c>
      <c r="S2891">
        <f t="shared" si="182"/>
        <v>2014</v>
      </c>
      <c r="T2891">
        <f t="shared" si="183"/>
        <v>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9">
        <v>41859.916666666664</v>
      </c>
      <c r="J2892" s="9">
        <v>41831.534629629627</v>
      </c>
      <c r="K2892" t="b">
        <v>0</v>
      </c>
      <c r="L2892">
        <v>3</v>
      </c>
      <c r="M2892" t="b">
        <v>0</v>
      </c>
      <c r="N2892" s="6" t="s">
        <v>8271</v>
      </c>
      <c r="O2892" s="5">
        <f t="shared" si="180"/>
        <v>1.05</v>
      </c>
      <c r="P2892">
        <f t="shared" si="181"/>
        <v>7</v>
      </c>
      <c r="Q2892" s="6" t="s">
        <v>8317</v>
      </c>
      <c r="R2892" s="6" t="s">
        <v>8318</v>
      </c>
      <c r="S2892">
        <f t="shared" si="182"/>
        <v>2014</v>
      </c>
      <c r="T2892">
        <f t="shared" si="183"/>
        <v>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9">
        <v>42475.633425925924</v>
      </c>
      <c r="J2893" s="9">
        <v>42415.675092592595</v>
      </c>
      <c r="K2893" t="b">
        <v>0</v>
      </c>
      <c r="L2893">
        <v>10</v>
      </c>
      <c r="M2893" t="b">
        <v>0</v>
      </c>
      <c r="N2893" s="6" t="s">
        <v>8271</v>
      </c>
      <c r="O2893" s="5">
        <f t="shared" si="180"/>
        <v>2.73</v>
      </c>
      <c r="P2893">
        <f t="shared" si="181"/>
        <v>27.3</v>
      </c>
      <c r="Q2893" s="6" t="s">
        <v>8317</v>
      </c>
      <c r="R2893" s="6" t="s">
        <v>8318</v>
      </c>
      <c r="S2893">
        <f t="shared" si="182"/>
        <v>2016</v>
      </c>
      <c r="T2893">
        <f t="shared" si="183"/>
        <v>2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9">
        <v>41876.666666666664</v>
      </c>
      <c r="J2894" s="9">
        <v>41869.505833333329</v>
      </c>
      <c r="K2894" t="b">
        <v>0</v>
      </c>
      <c r="L2894">
        <v>17</v>
      </c>
      <c r="M2894" t="b">
        <v>0</v>
      </c>
      <c r="N2894" s="6" t="s">
        <v>8271</v>
      </c>
      <c r="O2894" s="5">
        <f t="shared" si="180"/>
        <v>9.0909090909090917</v>
      </c>
      <c r="P2894">
        <f t="shared" si="181"/>
        <v>29.411764705882351</v>
      </c>
      <c r="Q2894" s="6" t="s">
        <v>8317</v>
      </c>
      <c r="R2894" s="6" t="s">
        <v>8318</v>
      </c>
      <c r="S2894">
        <f t="shared" si="182"/>
        <v>2014</v>
      </c>
      <c r="T2894">
        <f t="shared" si="183"/>
        <v>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9">
        <v>42012.874999999993</v>
      </c>
      <c r="J2895" s="9">
        <v>41953.564756944441</v>
      </c>
      <c r="K2895" t="b">
        <v>0</v>
      </c>
      <c r="L2895">
        <v>2</v>
      </c>
      <c r="M2895" t="b">
        <v>0</v>
      </c>
      <c r="N2895" s="6" t="s">
        <v>8271</v>
      </c>
      <c r="O2895" s="5">
        <f t="shared" si="180"/>
        <v>0.5</v>
      </c>
      <c r="P2895">
        <f t="shared" si="181"/>
        <v>12.5</v>
      </c>
      <c r="Q2895" s="6" t="s">
        <v>8317</v>
      </c>
      <c r="R2895" s="6" t="s">
        <v>8318</v>
      </c>
      <c r="S2895">
        <f t="shared" si="182"/>
        <v>2014</v>
      </c>
      <c r="T2895">
        <f t="shared" si="183"/>
        <v>11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9">
        <v>42097.736284722218</v>
      </c>
      <c r="J2896" s="9">
        <v>42037.777951388889</v>
      </c>
      <c r="K2896" t="b">
        <v>0</v>
      </c>
      <c r="L2896">
        <v>0</v>
      </c>
      <c r="M2896" t="b">
        <v>0</v>
      </c>
      <c r="N2896" s="6" t="s">
        <v>8271</v>
      </c>
      <c r="O2896" s="5">
        <f t="shared" si="180"/>
        <v>0</v>
      </c>
      <c r="P2896" t="e">
        <f t="shared" si="181"/>
        <v>#DIV/0!</v>
      </c>
      <c r="Q2896" s="6" t="s">
        <v>8317</v>
      </c>
      <c r="R2896" s="6" t="s">
        <v>8318</v>
      </c>
      <c r="S2896">
        <f t="shared" si="182"/>
        <v>2015</v>
      </c>
      <c r="T2896">
        <f t="shared" si="183"/>
        <v>2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9">
        <v>41812.666666666664</v>
      </c>
      <c r="J2897" s="9">
        <v>41811.347129629627</v>
      </c>
      <c r="K2897" t="b">
        <v>0</v>
      </c>
      <c r="L2897">
        <v>4</v>
      </c>
      <c r="M2897" t="b">
        <v>0</v>
      </c>
      <c r="N2897" s="6" t="s">
        <v>8271</v>
      </c>
      <c r="O2897" s="5">
        <f t="shared" si="180"/>
        <v>4.5999999999999996</v>
      </c>
      <c r="P2897">
        <f t="shared" si="181"/>
        <v>5.75</v>
      </c>
      <c r="Q2897" s="6" t="s">
        <v>8317</v>
      </c>
      <c r="R2897" s="6" t="s">
        <v>8318</v>
      </c>
      <c r="S2897">
        <f t="shared" si="182"/>
        <v>2014</v>
      </c>
      <c r="T2897">
        <f t="shared" si="183"/>
        <v>6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9">
        <v>42716.041666666664</v>
      </c>
      <c r="J2898" s="9">
        <v>42701.700474537036</v>
      </c>
      <c r="K2898" t="b">
        <v>0</v>
      </c>
      <c r="L2898">
        <v>12</v>
      </c>
      <c r="M2898" t="b">
        <v>0</v>
      </c>
      <c r="N2898" s="6" t="s">
        <v>8271</v>
      </c>
      <c r="O2898" s="5">
        <f t="shared" si="180"/>
        <v>20.833333333333336</v>
      </c>
      <c r="P2898">
        <f t="shared" si="181"/>
        <v>52.083333333333336</v>
      </c>
      <c r="Q2898" s="6" t="s">
        <v>8317</v>
      </c>
      <c r="R2898" s="6" t="s">
        <v>8318</v>
      </c>
      <c r="S2898">
        <f t="shared" si="182"/>
        <v>2016</v>
      </c>
      <c r="T2898">
        <f t="shared" si="183"/>
        <v>11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9">
        <v>42288.436863425923</v>
      </c>
      <c r="J2899" s="9">
        <v>42258.438171296293</v>
      </c>
      <c r="K2899" t="b">
        <v>0</v>
      </c>
      <c r="L2899">
        <v>3</v>
      </c>
      <c r="M2899" t="b">
        <v>0</v>
      </c>
      <c r="N2899" s="6" t="s">
        <v>8271</v>
      </c>
      <c r="O2899" s="5">
        <f t="shared" si="180"/>
        <v>4.583333333333333</v>
      </c>
      <c r="P2899">
        <f t="shared" si="181"/>
        <v>183.33333333333334</v>
      </c>
      <c r="Q2899" s="6" t="s">
        <v>8317</v>
      </c>
      <c r="R2899" s="6" t="s">
        <v>8318</v>
      </c>
      <c r="S2899">
        <f t="shared" si="182"/>
        <v>2015</v>
      </c>
      <c r="T2899">
        <f t="shared" si="183"/>
        <v>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9">
        <v>42308.456631944442</v>
      </c>
      <c r="J2900" s="9">
        <v>42278.456631944442</v>
      </c>
      <c r="K2900" t="b">
        <v>0</v>
      </c>
      <c r="L2900">
        <v>12</v>
      </c>
      <c r="M2900" t="b">
        <v>0</v>
      </c>
      <c r="N2900" s="6" t="s">
        <v>8271</v>
      </c>
      <c r="O2900" s="5">
        <f t="shared" si="180"/>
        <v>4.2133333333333338</v>
      </c>
      <c r="P2900">
        <f t="shared" si="181"/>
        <v>26.333333333333332</v>
      </c>
      <c r="Q2900" s="6" t="s">
        <v>8317</v>
      </c>
      <c r="R2900" s="6" t="s">
        <v>8318</v>
      </c>
      <c r="S2900">
        <f t="shared" si="182"/>
        <v>2015</v>
      </c>
      <c r="T2900">
        <f t="shared" si="183"/>
        <v>10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9">
        <v>42574.869884259257</v>
      </c>
      <c r="J2901" s="9">
        <v>42514.869884259257</v>
      </c>
      <c r="K2901" t="b">
        <v>0</v>
      </c>
      <c r="L2901">
        <v>0</v>
      </c>
      <c r="M2901" t="b">
        <v>0</v>
      </c>
      <c r="N2901" s="6" t="s">
        <v>8271</v>
      </c>
      <c r="O2901" s="5">
        <f t="shared" si="180"/>
        <v>0</v>
      </c>
      <c r="P2901" t="e">
        <f t="shared" si="181"/>
        <v>#DIV/0!</v>
      </c>
      <c r="Q2901" s="6" t="s">
        <v>8317</v>
      </c>
      <c r="R2901" s="6" t="s">
        <v>8318</v>
      </c>
      <c r="S2901">
        <f t="shared" si="182"/>
        <v>2016</v>
      </c>
      <c r="T2901">
        <f t="shared" si="183"/>
        <v>5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9">
        <v>41860.025833333333</v>
      </c>
      <c r="J2902" s="9">
        <v>41830.025833333333</v>
      </c>
      <c r="K2902" t="b">
        <v>0</v>
      </c>
      <c r="L2902">
        <v>7</v>
      </c>
      <c r="M2902" t="b">
        <v>0</v>
      </c>
      <c r="N2902" s="6" t="s">
        <v>8271</v>
      </c>
      <c r="O2902" s="5">
        <f t="shared" si="180"/>
        <v>61.909090909090914</v>
      </c>
      <c r="P2902">
        <f t="shared" si="181"/>
        <v>486.42857142857144</v>
      </c>
      <c r="Q2902" s="6" t="s">
        <v>8317</v>
      </c>
      <c r="R2902" s="6" t="s">
        <v>8318</v>
      </c>
      <c r="S2902">
        <f t="shared" si="182"/>
        <v>2014</v>
      </c>
      <c r="T2902">
        <f t="shared" si="183"/>
        <v>7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9">
        <v>42042.696053240739</v>
      </c>
      <c r="J2903" s="9">
        <v>41982.696053240739</v>
      </c>
      <c r="K2903" t="b">
        <v>0</v>
      </c>
      <c r="L2903">
        <v>2</v>
      </c>
      <c r="M2903" t="b">
        <v>0</v>
      </c>
      <c r="N2903" s="6" t="s">
        <v>8271</v>
      </c>
      <c r="O2903" s="5">
        <f t="shared" si="180"/>
        <v>0.8</v>
      </c>
      <c r="P2903">
        <f t="shared" si="181"/>
        <v>3</v>
      </c>
      <c r="Q2903" s="6" t="s">
        <v>8317</v>
      </c>
      <c r="R2903" s="6" t="s">
        <v>8318</v>
      </c>
      <c r="S2903">
        <f t="shared" si="182"/>
        <v>2014</v>
      </c>
      <c r="T2903">
        <f t="shared" si="183"/>
        <v>12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9">
        <v>42240.231435185182</v>
      </c>
      <c r="J2904" s="9">
        <v>42210.231435185182</v>
      </c>
      <c r="K2904" t="b">
        <v>0</v>
      </c>
      <c r="L2904">
        <v>1</v>
      </c>
      <c r="M2904" t="b">
        <v>0</v>
      </c>
      <c r="N2904" s="6" t="s">
        <v>8271</v>
      </c>
      <c r="O2904" s="5">
        <f t="shared" si="180"/>
        <v>1.6666666666666666E-2</v>
      </c>
      <c r="P2904">
        <f t="shared" si="181"/>
        <v>25</v>
      </c>
      <c r="Q2904" s="6" t="s">
        <v>8317</v>
      </c>
      <c r="R2904" s="6" t="s">
        <v>8318</v>
      </c>
      <c r="S2904">
        <f t="shared" si="182"/>
        <v>2015</v>
      </c>
      <c r="T2904">
        <f t="shared" si="183"/>
        <v>7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9">
        <v>42255.95854166666</v>
      </c>
      <c r="J2905" s="9">
        <v>42195.95854166666</v>
      </c>
      <c r="K2905" t="b">
        <v>0</v>
      </c>
      <c r="L2905">
        <v>4</v>
      </c>
      <c r="M2905" t="b">
        <v>0</v>
      </c>
      <c r="N2905" s="6" t="s">
        <v>8271</v>
      </c>
      <c r="O2905" s="5">
        <f t="shared" si="180"/>
        <v>0.77999999999999992</v>
      </c>
      <c r="P2905">
        <f t="shared" si="181"/>
        <v>9.75</v>
      </c>
      <c r="Q2905" s="6" t="s">
        <v>8317</v>
      </c>
      <c r="R2905" s="6" t="s">
        <v>8318</v>
      </c>
      <c r="S2905">
        <f t="shared" si="182"/>
        <v>2015</v>
      </c>
      <c r="T2905">
        <f t="shared" si="183"/>
        <v>7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9">
        <v>41952.291666666664</v>
      </c>
      <c r="J2906" s="9">
        <v>41940.759618055556</v>
      </c>
      <c r="K2906" t="b">
        <v>0</v>
      </c>
      <c r="L2906">
        <v>4</v>
      </c>
      <c r="M2906" t="b">
        <v>0</v>
      </c>
      <c r="N2906" s="6" t="s">
        <v>8271</v>
      </c>
      <c r="O2906" s="5">
        <f t="shared" si="180"/>
        <v>5</v>
      </c>
      <c r="P2906">
        <f t="shared" si="181"/>
        <v>18.75</v>
      </c>
      <c r="Q2906" s="6" t="s">
        <v>8317</v>
      </c>
      <c r="R2906" s="6" t="s">
        <v>8318</v>
      </c>
      <c r="S2906">
        <f t="shared" si="182"/>
        <v>2014</v>
      </c>
      <c r="T2906">
        <f t="shared" si="183"/>
        <v>10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9">
        <v>42619.848530092589</v>
      </c>
      <c r="J2907" s="9">
        <v>42605.848530092589</v>
      </c>
      <c r="K2907" t="b">
        <v>0</v>
      </c>
      <c r="L2907">
        <v>17</v>
      </c>
      <c r="M2907" t="b">
        <v>0</v>
      </c>
      <c r="N2907" s="6" t="s">
        <v>8271</v>
      </c>
      <c r="O2907" s="5">
        <f t="shared" si="180"/>
        <v>17.771428571428572</v>
      </c>
      <c r="P2907">
        <f t="shared" si="181"/>
        <v>36.588235294117645</v>
      </c>
      <c r="Q2907" s="6" t="s">
        <v>8317</v>
      </c>
      <c r="R2907" s="6" t="s">
        <v>8318</v>
      </c>
      <c r="S2907">
        <f t="shared" si="182"/>
        <v>2016</v>
      </c>
      <c r="T2907">
        <f t="shared" si="183"/>
        <v>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9">
        <v>42216.833333333336</v>
      </c>
      <c r="J2908" s="9">
        <v>42199.440578703703</v>
      </c>
      <c r="K2908" t="b">
        <v>0</v>
      </c>
      <c r="L2908">
        <v>7</v>
      </c>
      <c r="M2908" t="b">
        <v>0</v>
      </c>
      <c r="N2908" s="6" t="s">
        <v>8271</v>
      </c>
      <c r="O2908" s="5">
        <f t="shared" si="180"/>
        <v>9.4166666666666661</v>
      </c>
      <c r="P2908">
        <f t="shared" si="181"/>
        <v>80.714285714285708</v>
      </c>
      <c r="Q2908" s="6" t="s">
        <v>8317</v>
      </c>
      <c r="R2908" s="6" t="s">
        <v>8318</v>
      </c>
      <c r="S2908">
        <f t="shared" si="182"/>
        <v>2015</v>
      </c>
      <c r="T2908">
        <f t="shared" si="183"/>
        <v>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9">
        <v>42504.669409722213</v>
      </c>
      <c r="J2909" s="9">
        <v>42444.669409722213</v>
      </c>
      <c r="K2909" t="b">
        <v>0</v>
      </c>
      <c r="L2909">
        <v>2</v>
      </c>
      <c r="M2909" t="b">
        <v>0</v>
      </c>
      <c r="N2909" s="6" t="s">
        <v>8271</v>
      </c>
      <c r="O2909" s="5">
        <f t="shared" si="180"/>
        <v>0.08</v>
      </c>
      <c r="P2909">
        <f t="shared" si="181"/>
        <v>1</v>
      </c>
      <c r="Q2909" s="6" t="s">
        <v>8317</v>
      </c>
      <c r="R2909" s="6" t="s">
        <v>8318</v>
      </c>
      <c r="S2909">
        <f t="shared" si="182"/>
        <v>2016</v>
      </c>
      <c r="T2909">
        <f t="shared" si="183"/>
        <v>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9">
        <v>42529.523368055547</v>
      </c>
      <c r="J2910" s="9">
        <v>42499.523368055547</v>
      </c>
      <c r="K2910" t="b">
        <v>0</v>
      </c>
      <c r="L2910">
        <v>5</v>
      </c>
      <c r="M2910" t="b">
        <v>0</v>
      </c>
      <c r="N2910" s="6" t="s">
        <v>8271</v>
      </c>
      <c r="O2910" s="5">
        <f t="shared" si="180"/>
        <v>2.75</v>
      </c>
      <c r="P2910">
        <f t="shared" si="181"/>
        <v>52.8</v>
      </c>
      <c r="Q2910" s="6" t="s">
        <v>8317</v>
      </c>
      <c r="R2910" s="6" t="s">
        <v>8318</v>
      </c>
      <c r="S2910">
        <f t="shared" si="182"/>
        <v>2016</v>
      </c>
      <c r="T2910">
        <f t="shared" si="183"/>
        <v>5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9">
        <v>41968.615277777775</v>
      </c>
      <c r="J2911" s="9">
        <v>41929.057881944442</v>
      </c>
      <c r="K2911" t="b">
        <v>0</v>
      </c>
      <c r="L2911">
        <v>1</v>
      </c>
      <c r="M2911" t="b">
        <v>0</v>
      </c>
      <c r="N2911" s="6" t="s">
        <v>8271</v>
      </c>
      <c r="O2911" s="5">
        <f t="shared" si="180"/>
        <v>1.1111111111111112E-2</v>
      </c>
      <c r="P2911">
        <f t="shared" si="181"/>
        <v>20</v>
      </c>
      <c r="Q2911" s="6" t="s">
        <v>8317</v>
      </c>
      <c r="R2911" s="6" t="s">
        <v>8318</v>
      </c>
      <c r="S2911">
        <f t="shared" si="182"/>
        <v>2014</v>
      </c>
      <c r="T2911">
        <f t="shared" si="183"/>
        <v>10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9">
        <v>42167.632951388885</v>
      </c>
      <c r="J2912" s="9">
        <v>42107.632951388885</v>
      </c>
      <c r="K2912" t="b">
        <v>0</v>
      </c>
      <c r="L2912">
        <v>1</v>
      </c>
      <c r="M2912" t="b">
        <v>0</v>
      </c>
      <c r="N2912" s="6" t="s">
        <v>8271</v>
      </c>
      <c r="O2912" s="5">
        <f t="shared" si="180"/>
        <v>3.3333333333333335E-3</v>
      </c>
      <c r="P2912">
        <f t="shared" si="181"/>
        <v>1</v>
      </c>
      <c r="Q2912" s="6" t="s">
        <v>8317</v>
      </c>
      <c r="R2912" s="6" t="s">
        <v>8318</v>
      </c>
      <c r="S2912">
        <f t="shared" si="182"/>
        <v>2015</v>
      </c>
      <c r="T2912">
        <f t="shared" si="183"/>
        <v>4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9">
        <v>42182.560486111113</v>
      </c>
      <c r="J2913" s="9">
        <v>42142.560486111113</v>
      </c>
      <c r="K2913" t="b">
        <v>0</v>
      </c>
      <c r="L2913">
        <v>14</v>
      </c>
      <c r="M2913" t="b">
        <v>0</v>
      </c>
      <c r="N2913" s="6" t="s">
        <v>8271</v>
      </c>
      <c r="O2913" s="5">
        <f t="shared" si="180"/>
        <v>36.5</v>
      </c>
      <c r="P2913">
        <f t="shared" si="181"/>
        <v>46.928571428571431</v>
      </c>
      <c r="Q2913" s="6" t="s">
        <v>8317</v>
      </c>
      <c r="R2913" s="6" t="s">
        <v>8318</v>
      </c>
      <c r="S2913">
        <f t="shared" si="182"/>
        <v>2015</v>
      </c>
      <c r="T2913">
        <f t="shared" si="183"/>
        <v>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9">
        <v>42383.923310185179</v>
      </c>
      <c r="J2914" s="9">
        <v>42353.923310185179</v>
      </c>
      <c r="K2914" t="b">
        <v>0</v>
      </c>
      <c r="L2914">
        <v>26</v>
      </c>
      <c r="M2914" t="b">
        <v>0</v>
      </c>
      <c r="N2914" s="6" t="s">
        <v>8271</v>
      </c>
      <c r="O2914" s="5">
        <f t="shared" si="180"/>
        <v>14.058171745152354</v>
      </c>
      <c r="P2914">
        <f t="shared" si="181"/>
        <v>78.07692307692308</v>
      </c>
      <c r="Q2914" s="6" t="s">
        <v>8317</v>
      </c>
      <c r="R2914" s="6" t="s">
        <v>8318</v>
      </c>
      <c r="S2914">
        <f t="shared" si="182"/>
        <v>2015</v>
      </c>
      <c r="T2914">
        <f t="shared" si="183"/>
        <v>12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9">
        <v>41888.714571759258</v>
      </c>
      <c r="J2915" s="9">
        <v>41828.714571759258</v>
      </c>
      <c r="K2915" t="b">
        <v>0</v>
      </c>
      <c r="L2915">
        <v>2</v>
      </c>
      <c r="M2915" t="b">
        <v>0</v>
      </c>
      <c r="N2915" s="6" t="s">
        <v>8271</v>
      </c>
      <c r="O2915" s="5">
        <f t="shared" si="180"/>
        <v>0.02</v>
      </c>
      <c r="P2915">
        <f t="shared" si="181"/>
        <v>1</v>
      </c>
      <c r="Q2915" s="6" t="s">
        <v>8317</v>
      </c>
      <c r="R2915" s="6" t="s">
        <v>8318</v>
      </c>
      <c r="S2915">
        <f t="shared" si="182"/>
        <v>2014</v>
      </c>
      <c r="T2915">
        <f t="shared" si="183"/>
        <v>7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9">
        <v>42077.657337962963</v>
      </c>
      <c r="J2916" s="9">
        <v>42017.699004629627</v>
      </c>
      <c r="K2916" t="b">
        <v>0</v>
      </c>
      <c r="L2916">
        <v>1</v>
      </c>
      <c r="M2916" t="b">
        <v>0</v>
      </c>
      <c r="N2916" s="6" t="s">
        <v>8271</v>
      </c>
      <c r="O2916" s="5">
        <f t="shared" si="180"/>
        <v>4.0000000000000001E-3</v>
      </c>
      <c r="P2916">
        <f t="shared" si="181"/>
        <v>1</v>
      </c>
      <c r="Q2916" s="6" t="s">
        <v>8317</v>
      </c>
      <c r="R2916" s="6" t="s">
        <v>8318</v>
      </c>
      <c r="S2916">
        <f t="shared" si="182"/>
        <v>2015</v>
      </c>
      <c r="T2916">
        <f t="shared" si="183"/>
        <v>1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9">
        <v>42445.1480324074</v>
      </c>
      <c r="J2917" s="9">
        <v>42415.189699074072</v>
      </c>
      <c r="K2917" t="b">
        <v>0</v>
      </c>
      <c r="L2917">
        <v>3</v>
      </c>
      <c r="M2917" t="b">
        <v>0</v>
      </c>
      <c r="N2917" s="6" t="s">
        <v>8271</v>
      </c>
      <c r="O2917" s="5">
        <f t="shared" si="180"/>
        <v>61.1</v>
      </c>
      <c r="P2917">
        <f t="shared" si="181"/>
        <v>203.66666666666666</v>
      </c>
      <c r="Q2917" s="6" t="s">
        <v>8317</v>
      </c>
      <c r="R2917" s="6" t="s">
        <v>8318</v>
      </c>
      <c r="S2917">
        <f t="shared" si="182"/>
        <v>2016</v>
      </c>
      <c r="T2917">
        <f t="shared" si="183"/>
        <v>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9">
        <v>41778.268391203703</v>
      </c>
      <c r="J2918" s="9">
        <v>41755.268391203703</v>
      </c>
      <c r="K2918" t="b">
        <v>0</v>
      </c>
      <c r="L2918">
        <v>7</v>
      </c>
      <c r="M2918" t="b">
        <v>0</v>
      </c>
      <c r="N2918" s="6" t="s">
        <v>8271</v>
      </c>
      <c r="O2918" s="5">
        <f t="shared" si="180"/>
        <v>7.8378378378378386</v>
      </c>
      <c r="P2918">
        <f t="shared" si="181"/>
        <v>20.714285714285715</v>
      </c>
      <c r="Q2918" s="6" t="s">
        <v>8317</v>
      </c>
      <c r="R2918" s="6" t="s">
        <v>8318</v>
      </c>
      <c r="S2918">
        <f t="shared" si="182"/>
        <v>2014</v>
      </c>
      <c r="T2918">
        <f t="shared" si="183"/>
        <v>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9">
        <v>42263.026006944441</v>
      </c>
      <c r="J2919" s="9">
        <v>42245.026006944441</v>
      </c>
      <c r="K2919" t="b">
        <v>0</v>
      </c>
      <c r="L2919">
        <v>9</v>
      </c>
      <c r="M2919" t="b">
        <v>0</v>
      </c>
      <c r="N2919" s="6" t="s">
        <v>8271</v>
      </c>
      <c r="O2919" s="5">
        <f t="shared" si="180"/>
        <v>21.85</v>
      </c>
      <c r="P2919">
        <f t="shared" si="181"/>
        <v>48.555555555555557</v>
      </c>
      <c r="Q2919" s="6" t="s">
        <v>8317</v>
      </c>
      <c r="R2919" s="6" t="s">
        <v>8318</v>
      </c>
      <c r="S2919">
        <f t="shared" si="182"/>
        <v>2015</v>
      </c>
      <c r="T2919">
        <f t="shared" si="183"/>
        <v>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9">
        <v>42306.421377314815</v>
      </c>
      <c r="J2920" s="9">
        <v>42278.421377314815</v>
      </c>
      <c r="K2920" t="b">
        <v>0</v>
      </c>
      <c r="L2920">
        <v>20</v>
      </c>
      <c r="M2920" t="b">
        <v>0</v>
      </c>
      <c r="N2920" s="6" t="s">
        <v>8271</v>
      </c>
      <c r="O2920" s="5">
        <f t="shared" si="180"/>
        <v>27.24</v>
      </c>
      <c r="P2920">
        <f t="shared" si="181"/>
        <v>68.099999999999994</v>
      </c>
      <c r="Q2920" s="6" t="s">
        <v>8317</v>
      </c>
      <c r="R2920" s="6" t="s">
        <v>8318</v>
      </c>
      <c r="S2920">
        <f t="shared" si="182"/>
        <v>2015</v>
      </c>
      <c r="T2920">
        <f t="shared" si="183"/>
        <v>10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9">
        <v>41856.411215277774</v>
      </c>
      <c r="J2921" s="9">
        <v>41826.411215277774</v>
      </c>
      <c r="K2921" t="b">
        <v>0</v>
      </c>
      <c r="L2921">
        <v>6</v>
      </c>
      <c r="M2921" t="b">
        <v>0</v>
      </c>
      <c r="N2921" s="6" t="s">
        <v>8271</v>
      </c>
      <c r="O2921" s="5">
        <f t="shared" si="180"/>
        <v>8.5</v>
      </c>
      <c r="P2921">
        <f t="shared" si="181"/>
        <v>8.5</v>
      </c>
      <c r="Q2921" s="6" t="s">
        <v>8317</v>
      </c>
      <c r="R2921" s="6" t="s">
        <v>8318</v>
      </c>
      <c r="S2921">
        <f t="shared" si="182"/>
        <v>2014</v>
      </c>
      <c r="T2921">
        <f t="shared" si="183"/>
        <v>7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9">
        <v>42088.54247685185</v>
      </c>
      <c r="J2922" s="9">
        <v>42058.584143518521</v>
      </c>
      <c r="K2922" t="b">
        <v>0</v>
      </c>
      <c r="L2922">
        <v>13</v>
      </c>
      <c r="M2922" t="b">
        <v>0</v>
      </c>
      <c r="N2922" s="6" t="s">
        <v>8271</v>
      </c>
      <c r="O2922" s="5">
        <f t="shared" si="180"/>
        <v>26.840000000000003</v>
      </c>
      <c r="P2922">
        <f t="shared" si="181"/>
        <v>51.615384615384613</v>
      </c>
      <c r="Q2922" s="6" t="s">
        <v>8317</v>
      </c>
      <c r="R2922" s="6" t="s">
        <v>8318</v>
      </c>
      <c r="S2922">
        <f t="shared" si="182"/>
        <v>2015</v>
      </c>
      <c r="T2922">
        <f t="shared" si="183"/>
        <v>2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9">
        <v>41907.678287037037</v>
      </c>
      <c r="J2923" s="9">
        <v>41877.678287037037</v>
      </c>
      <c r="K2923" t="b">
        <v>0</v>
      </c>
      <c r="L2923">
        <v>3</v>
      </c>
      <c r="M2923" t="b">
        <v>1</v>
      </c>
      <c r="N2923" s="6" t="s">
        <v>8305</v>
      </c>
      <c r="O2923" s="5">
        <f t="shared" si="180"/>
        <v>129</v>
      </c>
      <c r="P2923">
        <f t="shared" si="181"/>
        <v>43</v>
      </c>
      <c r="Q2923" s="6" t="s">
        <v>8317</v>
      </c>
      <c r="R2923" s="6" t="s">
        <v>8359</v>
      </c>
      <c r="S2923">
        <f t="shared" si="182"/>
        <v>2014</v>
      </c>
      <c r="T2923">
        <f t="shared" si="183"/>
        <v>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9">
        <v>42142.665821759256</v>
      </c>
      <c r="J2924" s="9">
        <v>42097.665821759256</v>
      </c>
      <c r="K2924" t="b">
        <v>0</v>
      </c>
      <c r="L2924">
        <v>6</v>
      </c>
      <c r="M2924" t="b">
        <v>1</v>
      </c>
      <c r="N2924" s="6" t="s">
        <v>8305</v>
      </c>
      <c r="O2924" s="5">
        <f t="shared" si="180"/>
        <v>100</v>
      </c>
      <c r="P2924">
        <f t="shared" si="181"/>
        <v>83.333333333333329</v>
      </c>
      <c r="Q2924" s="6" t="s">
        <v>8317</v>
      </c>
      <c r="R2924" s="6" t="s">
        <v>8359</v>
      </c>
      <c r="S2924">
        <f t="shared" si="182"/>
        <v>2015</v>
      </c>
      <c r="T2924">
        <f t="shared" si="183"/>
        <v>4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9">
        <v>42027.916666666664</v>
      </c>
      <c r="J2925" s="9">
        <v>42012.944201388884</v>
      </c>
      <c r="K2925" t="b">
        <v>0</v>
      </c>
      <c r="L2925">
        <v>10</v>
      </c>
      <c r="M2925" t="b">
        <v>1</v>
      </c>
      <c r="N2925" s="6" t="s">
        <v>8305</v>
      </c>
      <c r="O2925" s="5">
        <f t="shared" si="180"/>
        <v>100</v>
      </c>
      <c r="P2925">
        <f t="shared" si="181"/>
        <v>30</v>
      </c>
      <c r="Q2925" s="6" t="s">
        <v>8317</v>
      </c>
      <c r="R2925" s="6" t="s">
        <v>8359</v>
      </c>
      <c r="S2925">
        <f t="shared" si="182"/>
        <v>2015</v>
      </c>
      <c r="T2925">
        <f t="shared" si="183"/>
        <v>1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9">
        <v>42132.957638888889</v>
      </c>
      <c r="J2926" s="9">
        <v>42103.348495370366</v>
      </c>
      <c r="K2926" t="b">
        <v>0</v>
      </c>
      <c r="L2926">
        <v>147</v>
      </c>
      <c r="M2926" t="b">
        <v>1</v>
      </c>
      <c r="N2926" s="6" t="s">
        <v>8305</v>
      </c>
      <c r="O2926" s="5">
        <f t="shared" si="180"/>
        <v>103.2</v>
      </c>
      <c r="P2926">
        <f t="shared" si="181"/>
        <v>175.51020408163265</v>
      </c>
      <c r="Q2926" s="6" t="s">
        <v>8317</v>
      </c>
      <c r="R2926" s="6" t="s">
        <v>8359</v>
      </c>
      <c r="S2926">
        <f t="shared" si="182"/>
        <v>2015</v>
      </c>
      <c r="T2926">
        <f t="shared" si="183"/>
        <v>4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9">
        <v>41893.375787037032</v>
      </c>
      <c r="J2927" s="9">
        <v>41863.375787037032</v>
      </c>
      <c r="K2927" t="b">
        <v>0</v>
      </c>
      <c r="L2927">
        <v>199</v>
      </c>
      <c r="M2927" t="b">
        <v>1</v>
      </c>
      <c r="N2927" s="6" t="s">
        <v>8305</v>
      </c>
      <c r="O2927" s="5">
        <f t="shared" si="180"/>
        <v>102.44597777777777</v>
      </c>
      <c r="P2927">
        <f t="shared" si="181"/>
        <v>231.66175879396985</v>
      </c>
      <c r="Q2927" s="6" t="s">
        <v>8317</v>
      </c>
      <c r="R2927" s="6" t="s">
        <v>8359</v>
      </c>
      <c r="S2927">
        <f t="shared" si="182"/>
        <v>2014</v>
      </c>
      <c r="T2927">
        <f t="shared" si="183"/>
        <v>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9">
        <v>42058.557627314811</v>
      </c>
      <c r="J2928" s="9">
        <v>42044.557627314811</v>
      </c>
      <c r="K2928" t="b">
        <v>0</v>
      </c>
      <c r="L2928">
        <v>50</v>
      </c>
      <c r="M2928" t="b">
        <v>1</v>
      </c>
      <c r="N2928" s="6" t="s">
        <v>8305</v>
      </c>
      <c r="O2928" s="5">
        <f t="shared" si="180"/>
        <v>125</v>
      </c>
      <c r="P2928">
        <f t="shared" si="181"/>
        <v>75</v>
      </c>
      <c r="Q2928" s="6" t="s">
        <v>8317</v>
      </c>
      <c r="R2928" s="6" t="s">
        <v>8359</v>
      </c>
      <c r="S2928">
        <f t="shared" si="182"/>
        <v>2015</v>
      </c>
      <c r="T2928">
        <f t="shared" si="183"/>
        <v>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9">
        <v>41835</v>
      </c>
      <c r="J2929" s="9">
        <v>41806.460983796293</v>
      </c>
      <c r="K2929" t="b">
        <v>0</v>
      </c>
      <c r="L2929">
        <v>21</v>
      </c>
      <c r="M2929" t="b">
        <v>1</v>
      </c>
      <c r="N2929" s="6" t="s">
        <v>8305</v>
      </c>
      <c r="O2929" s="5">
        <f t="shared" si="180"/>
        <v>130.83333333333334</v>
      </c>
      <c r="P2929">
        <f t="shared" si="181"/>
        <v>112.14285714285714</v>
      </c>
      <c r="Q2929" s="6" t="s">
        <v>8317</v>
      </c>
      <c r="R2929" s="6" t="s">
        <v>8359</v>
      </c>
      <c r="S2929">
        <f t="shared" si="182"/>
        <v>2014</v>
      </c>
      <c r="T2929">
        <f t="shared" si="183"/>
        <v>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9">
        <v>42433.789884259262</v>
      </c>
      <c r="J2930" s="9">
        <v>42403.789884259262</v>
      </c>
      <c r="K2930" t="b">
        <v>0</v>
      </c>
      <c r="L2930">
        <v>24</v>
      </c>
      <c r="M2930" t="b">
        <v>1</v>
      </c>
      <c r="N2930" s="6" t="s">
        <v>8305</v>
      </c>
      <c r="O2930" s="5">
        <f t="shared" si="180"/>
        <v>100</v>
      </c>
      <c r="P2930">
        <f t="shared" si="181"/>
        <v>41.666666666666664</v>
      </c>
      <c r="Q2930" s="6" t="s">
        <v>8317</v>
      </c>
      <c r="R2930" s="6" t="s">
        <v>8359</v>
      </c>
      <c r="S2930">
        <f t="shared" si="182"/>
        <v>2016</v>
      </c>
      <c r="T2930">
        <f t="shared" si="183"/>
        <v>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9">
        <v>41784.355995370366</v>
      </c>
      <c r="J2931" s="9">
        <v>41754.355995370366</v>
      </c>
      <c r="K2931" t="b">
        <v>0</v>
      </c>
      <c r="L2931">
        <v>32</v>
      </c>
      <c r="M2931" t="b">
        <v>1</v>
      </c>
      <c r="N2931" s="6" t="s">
        <v>8305</v>
      </c>
      <c r="O2931" s="5">
        <f t="shared" si="180"/>
        <v>102.06937499999999</v>
      </c>
      <c r="P2931">
        <f t="shared" si="181"/>
        <v>255.17343750000001</v>
      </c>
      <c r="Q2931" s="6" t="s">
        <v>8317</v>
      </c>
      <c r="R2931" s="6" t="s">
        <v>8359</v>
      </c>
      <c r="S2931">
        <f t="shared" si="182"/>
        <v>2014</v>
      </c>
      <c r="T2931">
        <f t="shared" si="183"/>
        <v>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9">
        <v>42131.375740740739</v>
      </c>
      <c r="J2932" s="9">
        <v>42101.375740740739</v>
      </c>
      <c r="K2932" t="b">
        <v>0</v>
      </c>
      <c r="L2932">
        <v>62</v>
      </c>
      <c r="M2932" t="b">
        <v>1</v>
      </c>
      <c r="N2932" s="6" t="s">
        <v>8305</v>
      </c>
      <c r="O2932" s="5">
        <f t="shared" si="180"/>
        <v>100.92000000000002</v>
      </c>
      <c r="P2932">
        <f t="shared" si="181"/>
        <v>162.7741935483871</v>
      </c>
      <c r="Q2932" s="6" t="s">
        <v>8317</v>
      </c>
      <c r="R2932" s="6" t="s">
        <v>8359</v>
      </c>
      <c r="S2932">
        <f t="shared" si="182"/>
        <v>2015</v>
      </c>
      <c r="T2932">
        <f t="shared" si="183"/>
        <v>4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9">
        <v>41897.047222222223</v>
      </c>
      <c r="J2933" s="9">
        <v>41872.082905092589</v>
      </c>
      <c r="K2933" t="b">
        <v>0</v>
      </c>
      <c r="L2933">
        <v>9</v>
      </c>
      <c r="M2933" t="b">
        <v>1</v>
      </c>
      <c r="N2933" s="6" t="s">
        <v>8305</v>
      </c>
      <c r="O2933" s="5">
        <f t="shared" si="180"/>
        <v>106</v>
      </c>
      <c r="P2933">
        <f t="shared" si="181"/>
        <v>88.333333333333329</v>
      </c>
      <c r="Q2933" s="6" t="s">
        <v>8317</v>
      </c>
      <c r="R2933" s="6" t="s">
        <v>8359</v>
      </c>
      <c r="S2933">
        <f t="shared" si="182"/>
        <v>2014</v>
      </c>
      <c r="T2933">
        <f t="shared" si="183"/>
        <v>8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9">
        <v>42056.249999999993</v>
      </c>
      <c r="J2934" s="9">
        <v>42024.956446759257</v>
      </c>
      <c r="K2934" t="b">
        <v>0</v>
      </c>
      <c r="L2934">
        <v>38</v>
      </c>
      <c r="M2934" t="b">
        <v>1</v>
      </c>
      <c r="N2934" s="6" t="s">
        <v>8305</v>
      </c>
      <c r="O2934" s="5">
        <f t="shared" si="180"/>
        <v>105.0967741935484</v>
      </c>
      <c r="P2934">
        <f t="shared" si="181"/>
        <v>85.736842105263165</v>
      </c>
      <c r="Q2934" s="6" t="s">
        <v>8317</v>
      </c>
      <c r="R2934" s="6" t="s">
        <v>8359</v>
      </c>
      <c r="S2934">
        <f t="shared" si="182"/>
        <v>2015</v>
      </c>
      <c r="T2934">
        <f t="shared" si="183"/>
        <v>1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9">
        <v>42525.748298611106</v>
      </c>
      <c r="J2935" s="9">
        <v>42495.748298611106</v>
      </c>
      <c r="K2935" t="b">
        <v>0</v>
      </c>
      <c r="L2935">
        <v>54</v>
      </c>
      <c r="M2935" t="b">
        <v>1</v>
      </c>
      <c r="N2935" s="6" t="s">
        <v>8305</v>
      </c>
      <c r="O2935" s="5">
        <f t="shared" si="180"/>
        <v>102.76</v>
      </c>
      <c r="P2935">
        <f t="shared" si="181"/>
        <v>47.574074074074076</v>
      </c>
      <c r="Q2935" s="6" t="s">
        <v>8317</v>
      </c>
      <c r="R2935" s="6" t="s">
        <v>8359</v>
      </c>
      <c r="S2935">
        <f t="shared" si="182"/>
        <v>2016</v>
      </c>
      <c r="T2935">
        <f t="shared" si="183"/>
        <v>5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9">
        <v>41805.427824074075</v>
      </c>
      <c r="J2936" s="9">
        <v>41775.427824074075</v>
      </c>
      <c r="K2936" t="b">
        <v>0</v>
      </c>
      <c r="L2936">
        <v>37</v>
      </c>
      <c r="M2936" t="b">
        <v>1</v>
      </c>
      <c r="N2936" s="6" t="s">
        <v>8305</v>
      </c>
      <c r="O2936" s="5">
        <f t="shared" si="180"/>
        <v>108</v>
      </c>
      <c r="P2936">
        <f t="shared" si="181"/>
        <v>72.972972972972968</v>
      </c>
      <c r="Q2936" s="6" t="s">
        <v>8317</v>
      </c>
      <c r="R2936" s="6" t="s">
        <v>8359</v>
      </c>
      <c r="S2936">
        <f t="shared" si="182"/>
        <v>2014</v>
      </c>
      <c r="T2936">
        <f t="shared" si="183"/>
        <v>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9">
        <v>42611.499999999993</v>
      </c>
      <c r="J2937" s="9">
        <v>42553.375092592592</v>
      </c>
      <c r="K2937" t="b">
        <v>0</v>
      </c>
      <c r="L2937">
        <v>39</v>
      </c>
      <c r="M2937" t="b">
        <v>1</v>
      </c>
      <c r="N2937" s="6" t="s">
        <v>8305</v>
      </c>
      <c r="O2937" s="5">
        <f t="shared" si="180"/>
        <v>100.88571428571429</v>
      </c>
      <c r="P2937">
        <f t="shared" si="181"/>
        <v>90.538461538461533</v>
      </c>
      <c r="Q2937" s="6" t="s">
        <v>8317</v>
      </c>
      <c r="R2937" s="6" t="s">
        <v>8359</v>
      </c>
      <c r="S2937">
        <f t="shared" si="182"/>
        <v>2016</v>
      </c>
      <c r="T2937">
        <f t="shared" si="183"/>
        <v>7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9">
        <v>41924.999305555553</v>
      </c>
      <c r="J2938" s="9">
        <v>41912.442395833328</v>
      </c>
      <c r="K2938" t="b">
        <v>0</v>
      </c>
      <c r="L2938">
        <v>34</v>
      </c>
      <c r="M2938" t="b">
        <v>1</v>
      </c>
      <c r="N2938" s="6" t="s">
        <v>8305</v>
      </c>
      <c r="O2938" s="5">
        <f t="shared" si="180"/>
        <v>128</v>
      </c>
      <c r="P2938">
        <f t="shared" si="181"/>
        <v>37.647058823529413</v>
      </c>
      <c r="Q2938" s="6" t="s">
        <v>8317</v>
      </c>
      <c r="R2938" s="6" t="s">
        <v>8359</v>
      </c>
      <c r="S2938">
        <f t="shared" si="182"/>
        <v>2014</v>
      </c>
      <c r="T2938">
        <f t="shared" si="183"/>
        <v>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9">
        <v>41833.248993055553</v>
      </c>
      <c r="J2939" s="9">
        <v>41803.248993055553</v>
      </c>
      <c r="K2939" t="b">
        <v>0</v>
      </c>
      <c r="L2939">
        <v>55</v>
      </c>
      <c r="M2939" t="b">
        <v>1</v>
      </c>
      <c r="N2939" s="6" t="s">
        <v>8305</v>
      </c>
      <c r="O2939" s="5">
        <f t="shared" si="180"/>
        <v>133.33333333333331</v>
      </c>
      <c r="P2939">
        <f t="shared" si="181"/>
        <v>36.363636363636367</v>
      </c>
      <c r="Q2939" s="6" t="s">
        <v>8317</v>
      </c>
      <c r="R2939" s="6" t="s">
        <v>8359</v>
      </c>
      <c r="S2939">
        <f t="shared" si="182"/>
        <v>2014</v>
      </c>
      <c r="T2939">
        <f t="shared" si="183"/>
        <v>6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9">
        <v>42034.495532407404</v>
      </c>
      <c r="J2940" s="9">
        <v>42004.495532407404</v>
      </c>
      <c r="K2940" t="b">
        <v>0</v>
      </c>
      <c r="L2940">
        <v>32</v>
      </c>
      <c r="M2940" t="b">
        <v>1</v>
      </c>
      <c r="N2940" s="6" t="s">
        <v>8305</v>
      </c>
      <c r="O2940" s="5">
        <f t="shared" si="180"/>
        <v>101.375</v>
      </c>
      <c r="P2940">
        <f t="shared" si="181"/>
        <v>126.71875</v>
      </c>
      <c r="Q2940" s="6" t="s">
        <v>8317</v>
      </c>
      <c r="R2940" s="6" t="s">
        <v>8359</v>
      </c>
      <c r="S2940">
        <f t="shared" si="182"/>
        <v>2014</v>
      </c>
      <c r="T2940">
        <f t="shared" si="183"/>
        <v>12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9">
        <v>41878.833333333328</v>
      </c>
      <c r="J2941" s="9">
        <v>41845.60083333333</v>
      </c>
      <c r="K2941" t="b">
        <v>0</v>
      </c>
      <c r="L2941">
        <v>25</v>
      </c>
      <c r="M2941" t="b">
        <v>1</v>
      </c>
      <c r="N2941" s="6" t="s">
        <v>8305</v>
      </c>
      <c r="O2941" s="5">
        <f t="shared" si="180"/>
        <v>102.875</v>
      </c>
      <c r="P2941">
        <f t="shared" si="181"/>
        <v>329.2</v>
      </c>
      <c r="Q2941" s="6" t="s">
        <v>8317</v>
      </c>
      <c r="R2941" s="6" t="s">
        <v>8359</v>
      </c>
      <c r="S2941">
        <f t="shared" si="182"/>
        <v>2014</v>
      </c>
      <c r="T2941">
        <f t="shared" si="183"/>
        <v>7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9">
        <v>42022.565023148149</v>
      </c>
      <c r="J2942" s="9">
        <v>41982.565023148149</v>
      </c>
      <c r="K2942" t="b">
        <v>0</v>
      </c>
      <c r="L2942">
        <v>33</v>
      </c>
      <c r="M2942" t="b">
        <v>1</v>
      </c>
      <c r="N2942" s="6" t="s">
        <v>8305</v>
      </c>
      <c r="O2942" s="5">
        <f t="shared" si="180"/>
        <v>107.24000000000001</v>
      </c>
      <c r="P2942">
        <f t="shared" si="181"/>
        <v>81.242424242424249</v>
      </c>
      <c r="Q2942" s="6" t="s">
        <v>8317</v>
      </c>
      <c r="R2942" s="6" t="s">
        <v>8359</v>
      </c>
      <c r="S2942">
        <f t="shared" si="182"/>
        <v>2014</v>
      </c>
      <c r="T2942">
        <f t="shared" si="183"/>
        <v>12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9">
        <v>42064.751793981479</v>
      </c>
      <c r="J2943" s="9">
        <v>42034.751793981479</v>
      </c>
      <c r="K2943" t="b">
        <v>0</v>
      </c>
      <c r="L2943">
        <v>1</v>
      </c>
      <c r="M2943" t="b">
        <v>0</v>
      </c>
      <c r="N2943" s="6" t="s">
        <v>8303</v>
      </c>
      <c r="O2943" s="5">
        <f t="shared" si="180"/>
        <v>4.0000000000000001E-3</v>
      </c>
      <c r="P2943">
        <f t="shared" si="181"/>
        <v>1</v>
      </c>
      <c r="Q2943" s="6" t="s">
        <v>8317</v>
      </c>
      <c r="R2943" s="6" t="s">
        <v>8357</v>
      </c>
      <c r="S2943">
        <f t="shared" si="182"/>
        <v>2015</v>
      </c>
      <c r="T2943">
        <f t="shared" si="183"/>
        <v>1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9">
        <v>42354.637499999997</v>
      </c>
      <c r="J2944" s="9">
        <v>42334.595590277771</v>
      </c>
      <c r="K2944" t="b">
        <v>0</v>
      </c>
      <c r="L2944">
        <v>202</v>
      </c>
      <c r="M2944" t="b">
        <v>0</v>
      </c>
      <c r="N2944" s="6" t="s">
        <v>8303</v>
      </c>
      <c r="O2944" s="5">
        <f t="shared" si="180"/>
        <v>20.424999999999997</v>
      </c>
      <c r="P2944">
        <f t="shared" si="181"/>
        <v>202.22772277227722</v>
      </c>
      <c r="Q2944" s="6" t="s">
        <v>8317</v>
      </c>
      <c r="R2944" s="6" t="s">
        <v>8357</v>
      </c>
      <c r="S2944">
        <f t="shared" si="182"/>
        <v>2015</v>
      </c>
      <c r="T2944">
        <f t="shared" si="183"/>
        <v>11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9">
        <v>42106.921064814807</v>
      </c>
      <c r="J2945" s="9">
        <v>42076.921064814807</v>
      </c>
      <c r="K2945" t="b">
        <v>0</v>
      </c>
      <c r="L2945">
        <v>0</v>
      </c>
      <c r="M2945" t="b">
        <v>0</v>
      </c>
      <c r="N2945" s="6" t="s">
        <v>8303</v>
      </c>
      <c r="O2945" s="5">
        <f t="shared" si="180"/>
        <v>0</v>
      </c>
      <c r="P2945" t="e">
        <f t="shared" si="181"/>
        <v>#DIV/0!</v>
      </c>
      <c r="Q2945" s="6" t="s">
        <v>8317</v>
      </c>
      <c r="R2945" s="6" t="s">
        <v>8357</v>
      </c>
      <c r="S2945">
        <f t="shared" si="182"/>
        <v>2015</v>
      </c>
      <c r="T2945">
        <f t="shared" si="183"/>
        <v>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9">
        <v>42162.705995370365</v>
      </c>
      <c r="J2946" s="9">
        <v>42132.705995370365</v>
      </c>
      <c r="K2946" t="b">
        <v>0</v>
      </c>
      <c r="L2946">
        <v>1</v>
      </c>
      <c r="M2946" t="b">
        <v>0</v>
      </c>
      <c r="N2946" s="6" t="s">
        <v>8303</v>
      </c>
      <c r="O2946" s="5">
        <f t="shared" ref="O2946:O3009" si="184">E2946/D2946*100</f>
        <v>1</v>
      </c>
      <c r="P2946">
        <f t="shared" ref="P2946:P3009" si="185">E2946/L2946</f>
        <v>100</v>
      </c>
      <c r="Q2946" s="6" t="s">
        <v>8317</v>
      </c>
      <c r="R2946" s="6" t="s">
        <v>8357</v>
      </c>
      <c r="S2946">
        <f t="shared" si="182"/>
        <v>2015</v>
      </c>
      <c r="T2946">
        <f t="shared" si="183"/>
        <v>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9">
        <v>42147.931250000001</v>
      </c>
      <c r="J2947" s="9">
        <v>42117.931250000001</v>
      </c>
      <c r="K2947" t="b">
        <v>0</v>
      </c>
      <c r="L2947">
        <v>0</v>
      </c>
      <c r="M2947" t="b">
        <v>0</v>
      </c>
      <c r="N2947" s="6" t="s">
        <v>8303</v>
      </c>
      <c r="O2947" s="5">
        <f t="shared" si="184"/>
        <v>0</v>
      </c>
      <c r="P2947" t="e">
        <f t="shared" si="185"/>
        <v>#DIV/0!</v>
      </c>
      <c r="Q2947" s="6" t="s">
        <v>8317</v>
      </c>
      <c r="R2947" s="6" t="s">
        <v>8357</v>
      </c>
      <c r="S2947">
        <f t="shared" ref="S2947:S3010" si="186">YEAR(J2947)</f>
        <v>2015</v>
      </c>
      <c r="T2947">
        <f t="shared" ref="T2947:T3010" si="187">MONTH(J2947)</f>
        <v>4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9">
        <v>42597.322824074072</v>
      </c>
      <c r="J2948" s="9">
        <v>42567.322824074072</v>
      </c>
      <c r="K2948" t="b">
        <v>0</v>
      </c>
      <c r="L2948">
        <v>2</v>
      </c>
      <c r="M2948" t="b">
        <v>0</v>
      </c>
      <c r="N2948" s="6" t="s">
        <v>8303</v>
      </c>
      <c r="O2948" s="5">
        <f t="shared" si="184"/>
        <v>0.1</v>
      </c>
      <c r="P2948">
        <f t="shared" si="185"/>
        <v>1</v>
      </c>
      <c r="Q2948" s="6" t="s">
        <v>8317</v>
      </c>
      <c r="R2948" s="6" t="s">
        <v>8357</v>
      </c>
      <c r="S2948">
        <f t="shared" si="186"/>
        <v>2016</v>
      </c>
      <c r="T2948">
        <f t="shared" si="187"/>
        <v>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9">
        <v>42698.507638888892</v>
      </c>
      <c r="J2949" s="9">
        <v>42649.353784722225</v>
      </c>
      <c r="K2949" t="b">
        <v>0</v>
      </c>
      <c r="L2949">
        <v>13</v>
      </c>
      <c r="M2949" t="b">
        <v>0</v>
      </c>
      <c r="N2949" s="6" t="s">
        <v>8303</v>
      </c>
      <c r="O2949" s="5">
        <f t="shared" si="184"/>
        <v>4.2880000000000003</v>
      </c>
      <c r="P2949">
        <f t="shared" si="185"/>
        <v>82.461538461538467</v>
      </c>
      <c r="Q2949" s="6" t="s">
        <v>8317</v>
      </c>
      <c r="R2949" s="6" t="s">
        <v>8357</v>
      </c>
      <c r="S2949">
        <f t="shared" si="186"/>
        <v>2016</v>
      </c>
      <c r="T2949">
        <f t="shared" si="187"/>
        <v>10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9">
        <v>42157.440891203696</v>
      </c>
      <c r="J2950" s="9">
        <v>42097.440891203696</v>
      </c>
      <c r="K2950" t="b">
        <v>0</v>
      </c>
      <c r="L2950">
        <v>9</v>
      </c>
      <c r="M2950" t="b">
        <v>0</v>
      </c>
      <c r="N2950" s="6" t="s">
        <v>8303</v>
      </c>
      <c r="O2950" s="5">
        <f t="shared" si="184"/>
        <v>4.8000000000000004E-3</v>
      </c>
      <c r="P2950">
        <f t="shared" si="185"/>
        <v>2.6666666666666665</v>
      </c>
      <c r="Q2950" s="6" t="s">
        <v>8317</v>
      </c>
      <c r="R2950" s="6" t="s">
        <v>8357</v>
      </c>
      <c r="S2950">
        <f t="shared" si="186"/>
        <v>2015</v>
      </c>
      <c r="T2950">
        <f t="shared" si="187"/>
        <v>4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9">
        <v>42327.656446759262</v>
      </c>
      <c r="J2951" s="9">
        <v>42297.61478009259</v>
      </c>
      <c r="K2951" t="b">
        <v>0</v>
      </c>
      <c r="L2951">
        <v>2</v>
      </c>
      <c r="M2951" t="b">
        <v>0</v>
      </c>
      <c r="N2951" s="6" t="s">
        <v>8303</v>
      </c>
      <c r="O2951" s="5">
        <f t="shared" si="184"/>
        <v>2.5</v>
      </c>
      <c r="P2951">
        <f t="shared" si="185"/>
        <v>12.5</v>
      </c>
      <c r="Q2951" s="6" t="s">
        <v>8317</v>
      </c>
      <c r="R2951" s="6" t="s">
        <v>8357</v>
      </c>
      <c r="S2951">
        <f t="shared" si="186"/>
        <v>2015</v>
      </c>
      <c r="T2951">
        <f t="shared" si="187"/>
        <v>10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9">
        <v>42392.156851851854</v>
      </c>
      <c r="J2952" s="9">
        <v>42362.156851851854</v>
      </c>
      <c r="K2952" t="b">
        <v>0</v>
      </c>
      <c r="L2952">
        <v>0</v>
      </c>
      <c r="M2952" t="b">
        <v>0</v>
      </c>
      <c r="N2952" s="6" t="s">
        <v>8303</v>
      </c>
      <c r="O2952" s="5">
        <f t="shared" si="184"/>
        <v>0</v>
      </c>
      <c r="P2952" t="e">
        <f t="shared" si="185"/>
        <v>#DIV/0!</v>
      </c>
      <c r="Q2952" s="6" t="s">
        <v>8317</v>
      </c>
      <c r="R2952" s="6" t="s">
        <v>8357</v>
      </c>
      <c r="S2952">
        <f t="shared" si="186"/>
        <v>2015</v>
      </c>
      <c r="T2952">
        <f t="shared" si="187"/>
        <v>12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9">
        <v>41917.594594907401</v>
      </c>
      <c r="J2953" s="9">
        <v>41872.594594907401</v>
      </c>
      <c r="K2953" t="b">
        <v>0</v>
      </c>
      <c r="L2953">
        <v>58</v>
      </c>
      <c r="M2953" t="b">
        <v>0</v>
      </c>
      <c r="N2953" s="6" t="s">
        <v>8303</v>
      </c>
      <c r="O2953" s="5">
        <f t="shared" si="184"/>
        <v>2.1919999999999997</v>
      </c>
      <c r="P2953">
        <f t="shared" si="185"/>
        <v>18.896551724137932</v>
      </c>
      <c r="Q2953" s="6" t="s">
        <v>8317</v>
      </c>
      <c r="R2953" s="6" t="s">
        <v>8357</v>
      </c>
      <c r="S2953">
        <f t="shared" si="186"/>
        <v>2014</v>
      </c>
      <c r="T2953">
        <f t="shared" si="187"/>
        <v>8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9">
        <v>42659.958333333336</v>
      </c>
      <c r="J2954" s="9">
        <v>42628.481932870367</v>
      </c>
      <c r="K2954" t="b">
        <v>0</v>
      </c>
      <c r="L2954">
        <v>8</v>
      </c>
      <c r="M2954" t="b">
        <v>0</v>
      </c>
      <c r="N2954" s="6" t="s">
        <v>8303</v>
      </c>
      <c r="O2954" s="5">
        <f t="shared" si="184"/>
        <v>8.0250000000000004</v>
      </c>
      <c r="P2954">
        <f t="shared" si="185"/>
        <v>200.625</v>
      </c>
      <c r="Q2954" s="6" t="s">
        <v>8317</v>
      </c>
      <c r="R2954" s="6" t="s">
        <v>8357</v>
      </c>
      <c r="S2954">
        <f t="shared" si="186"/>
        <v>2016</v>
      </c>
      <c r="T2954">
        <f t="shared" si="187"/>
        <v>9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9">
        <v>42285.583576388883</v>
      </c>
      <c r="J2955" s="9">
        <v>42255.583576388883</v>
      </c>
      <c r="K2955" t="b">
        <v>0</v>
      </c>
      <c r="L2955">
        <v>3</v>
      </c>
      <c r="M2955" t="b">
        <v>0</v>
      </c>
      <c r="N2955" s="6" t="s">
        <v>8303</v>
      </c>
      <c r="O2955" s="5">
        <f t="shared" si="184"/>
        <v>0.15125</v>
      </c>
      <c r="P2955">
        <f t="shared" si="185"/>
        <v>201.66666666666666</v>
      </c>
      <c r="Q2955" s="6" t="s">
        <v>8317</v>
      </c>
      <c r="R2955" s="6" t="s">
        <v>8357</v>
      </c>
      <c r="S2955">
        <f t="shared" si="186"/>
        <v>2015</v>
      </c>
      <c r="T2955">
        <f t="shared" si="187"/>
        <v>9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9">
        <v>42810.333368055559</v>
      </c>
      <c r="J2956" s="9">
        <v>42790.375034722216</v>
      </c>
      <c r="K2956" t="b">
        <v>0</v>
      </c>
      <c r="L2956">
        <v>0</v>
      </c>
      <c r="M2956" t="b">
        <v>0</v>
      </c>
      <c r="N2956" s="6" t="s">
        <v>8303</v>
      </c>
      <c r="O2956" s="5">
        <f t="shared" si="184"/>
        <v>0</v>
      </c>
      <c r="P2956" t="e">
        <f t="shared" si="185"/>
        <v>#DIV/0!</v>
      </c>
      <c r="Q2956" s="6" t="s">
        <v>8317</v>
      </c>
      <c r="R2956" s="6" t="s">
        <v>8357</v>
      </c>
      <c r="S2956">
        <f t="shared" si="186"/>
        <v>2017</v>
      </c>
      <c r="T2956">
        <f t="shared" si="187"/>
        <v>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9">
        <v>42171.532974537033</v>
      </c>
      <c r="J2957" s="9">
        <v>42141.532974537033</v>
      </c>
      <c r="K2957" t="b">
        <v>0</v>
      </c>
      <c r="L2957">
        <v>11</v>
      </c>
      <c r="M2957" t="b">
        <v>0</v>
      </c>
      <c r="N2957" s="6" t="s">
        <v>8303</v>
      </c>
      <c r="O2957" s="5">
        <f t="shared" si="184"/>
        <v>59.583333333333336</v>
      </c>
      <c r="P2957">
        <f t="shared" si="185"/>
        <v>65</v>
      </c>
      <c r="Q2957" s="6" t="s">
        <v>8317</v>
      </c>
      <c r="R2957" s="6" t="s">
        <v>8357</v>
      </c>
      <c r="S2957">
        <f t="shared" si="186"/>
        <v>2015</v>
      </c>
      <c r="T2957">
        <f t="shared" si="187"/>
        <v>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9">
        <v>42494.750578703701</v>
      </c>
      <c r="J2958" s="9">
        <v>42464.750578703701</v>
      </c>
      <c r="K2958" t="b">
        <v>0</v>
      </c>
      <c r="L2958">
        <v>20</v>
      </c>
      <c r="M2958" t="b">
        <v>0</v>
      </c>
      <c r="N2958" s="6" t="s">
        <v>8303</v>
      </c>
      <c r="O2958" s="5">
        <f t="shared" si="184"/>
        <v>16.734177215189874</v>
      </c>
      <c r="P2958">
        <f t="shared" si="185"/>
        <v>66.099999999999994</v>
      </c>
      <c r="Q2958" s="6" t="s">
        <v>8317</v>
      </c>
      <c r="R2958" s="6" t="s">
        <v>8357</v>
      </c>
      <c r="S2958">
        <f t="shared" si="186"/>
        <v>2016</v>
      </c>
      <c r="T2958">
        <f t="shared" si="187"/>
        <v>4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9">
        <v>42090.761249999996</v>
      </c>
      <c r="J2959" s="9">
        <v>42030.80291666666</v>
      </c>
      <c r="K2959" t="b">
        <v>0</v>
      </c>
      <c r="L2959">
        <v>3</v>
      </c>
      <c r="M2959" t="b">
        <v>0</v>
      </c>
      <c r="N2959" s="6" t="s">
        <v>8303</v>
      </c>
      <c r="O2959" s="5">
        <f t="shared" si="184"/>
        <v>1.8666666666666669</v>
      </c>
      <c r="P2959">
        <f t="shared" si="185"/>
        <v>93.333333333333329</v>
      </c>
      <c r="Q2959" s="6" t="s">
        <v>8317</v>
      </c>
      <c r="R2959" s="6" t="s">
        <v>8357</v>
      </c>
      <c r="S2959">
        <f t="shared" si="186"/>
        <v>2015</v>
      </c>
      <c r="T2959">
        <f t="shared" si="187"/>
        <v>1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9">
        <v>42498.529131944444</v>
      </c>
      <c r="J2960" s="9">
        <v>42438.570798611108</v>
      </c>
      <c r="K2960" t="b">
        <v>0</v>
      </c>
      <c r="L2960">
        <v>0</v>
      </c>
      <c r="M2960" t="b">
        <v>0</v>
      </c>
      <c r="N2960" s="6" t="s">
        <v>8303</v>
      </c>
      <c r="O2960" s="5">
        <f t="shared" si="184"/>
        <v>0</v>
      </c>
      <c r="P2960" t="e">
        <f t="shared" si="185"/>
        <v>#DIV/0!</v>
      </c>
      <c r="Q2960" s="6" t="s">
        <v>8317</v>
      </c>
      <c r="R2960" s="6" t="s">
        <v>8357</v>
      </c>
      <c r="S2960">
        <f t="shared" si="186"/>
        <v>2016</v>
      </c>
      <c r="T2960">
        <f t="shared" si="187"/>
        <v>3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9">
        <v>42527.800057870372</v>
      </c>
      <c r="J2961" s="9">
        <v>42497.800057870372</v>
      </c>
      <c r="K2961" t="b">
        <v>0</v>
      </c>
      <c r="L2961">
        <v>0</v>
      </c>
      <c r="M2961" t="b">
        <v>0</v>
      </c>
      <c r="N2961" s="6" t="s">
        <v>8303</v>
      </c>
      <c r="O2961" s="5">
        <f t="shared" si="184"/>
        <v>0</v>
      </c>
      <c r="P2961" t="e">
        <f t="shared" si="185"/>
        <v>#DIV/0!</v>
      </c>
      <c r="Q2961" s="6" t="s">
        <v>8317</v>
      </c>
      <c r="R2961" s="6" t="s">
        <v>8357</v>
      </c>
      <c r="S2961">
        <f t="shared" si="186"/>
        <v>2016</v>
      </c>
      <c r="T2961">
        <f t="shared" si="187"/>
        <v>5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9">
        <v>41893.54887731481</v>
      </c>
      <c r="J2962" s="9">
        <v>41863.54887731481</v>
      </c>
      <c r="K2962" t="b">
        <v>0</v>
      </c>
      <c r="L2962">
        <v>0</v>
      </c>
      <c r="M2962" t="b">
        <v>0</v>
      </c>
      <c r="N2962" s="6" t="s">
        <v>8303</v>
      </c>
      <c r="O2962" s="5">
        <f t="shared" si="184"/>
        <v>0</v>
      </c>
      <c r="P2962" t="e">
        <f t="shared" si="185"/>
        <v>#DIV/0!</v>
      </c>
      <c r="Q2962" s="6" t="s">
        <v>8317</v>
      </c>
      <c r="R2962" s="6" t="s">
        <v>8357</v>
      </c>
      <c r="S2962">
        <f t="shared" si="186"/>
        <v>2014</v>
      </c>
      <c r="T2962">
        <f t="shared" si="187"/>
        <v>8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9">
        <v>42088.958333333336</v>
      </c>
      <c r="J2963" s="9">
        <v>42061.004155092589</v>
      </c>
      <c r="K2963" t="b">
        <v>0</v>
      </c>
      <c r="L2963">
        <v>108</v>
      </c>
      <c r="M2963" t="b">
        <v>1</v>
      </c>
      <c r="N2963" s="6" t="s">
        <v>8271</v>
      </c>
      <c r="O2963" s="5">
        <f t="shared" si="184"/>
        <v>109.62</v>
      </c>
      <c r="P2963">
        <f t="shared" si="185"/>
        <v>50.75</v>
      </c>
      <c r="Q2963" s="6" t="s">
        <v>8317</v>
      </c>
      <c r="R2963" s="6" t="s">
        <v>8318</v>
      </c>
      <c r="S2963">
        <f t="shared" si="186"/>
        <v>2015</v>
      </c>
      <c r="T2963">
        <f t="shared" si="187"/>
        <v>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9">
        <v>42064.082638888889</v>
      </c>
      <c r="J2964" s="9">
        <v>42036.035949074074</v>
      </c>
      <c r="K2964" t="b">
        <v>0</v>
      </c>
      <c r="L2964">
        <v>20</v>
      </c>
      <c r="M2964" t="b">
        <v>1</v>
      </c>
      <c r="N2964" s="6" t="s">
        <v>8271</v>
      </c>
      <c r="O2964" s="5">
        <f t="shared" si="184"/>
        <v>121.8</v>
      </c>
      <c r="P2964">
        <f t="shared" si="185"/>
        <v>60.9</v>
      </c>
      <c r="Q2964" s="6" t="s">
        <v>8317</v>
      </c>
      <c r="R2964" s="6" t="s">
        <v>8318</v>
      </c>
      <c r="S2964">
        <f t="shared" si="186"/>
        <v>2015</v>
      </c>
      <c r="T2964">
        <f t="shared" si="187"/>
        <v>2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9">
        <v>42187.26185185185</v>
      </c>
      <c r="J2965" s="9">
        <v>42157.26185185185</v>
      </c>
      <c r="K2965" t="b">
        <v>0</v>
      </c>
      <c r="L2965">
        <v>98</v>
      </c>
      <c r="M2965" t="b">
        <v>1</v>
      </c>
      <c r="N2965" s="6" t="s">
        <v>8271</v>
      </c>
      <c r="O2965" s="5">
        <f t="shared" si="184"/>
        <v>106.85</v>
      </c>
      <c r="P2965">
        <f t="shared" si="185"/>
        <v>109.03061224489795</v>
      </c>
      <c r="Q2965" s="6" t="s">
        <v>8317</v>
      </c>
      <c r="R2965" s="6" t="s">
        <v>8318</v>
      </c>
      <c r="S2965">
        <f t="shared" si="186"/>
        <v>2015</v>
      </c>
      <c r="T2965">
        <f t="shared" si="187"/>
        <v>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9">
        <v>41857.688888888886</v>
      </c>
      <c r="J2966" s="9">
        <v>41827.701608796291</v>
      </c>
      <c r="K2966" t="b">
        <v>0</v>
      </c>
      <c r="L2966">
        <v>196</v>
      </c>
      <c r="M2966" t="b">
        <v>1</v>
      </c>
      <c r="N2966" s="6" t="s">
        <v>8271</v>
      </c>
      <c r="O2966" s="5">
        <f t="shared" si="184"/>
        <v>100.71379999999999</v>
      </c>
      <c r="P2966">
        <f t="shared" si="185"/>
        <v>25.692295918367346</v>
      </c>
      <c r="Q2966" s="6" t="s">
        <v>8317</v>
      </c>
      <c r="R2966" s="6" t="s">
        <v>8318</v>
      </c>
      <c r="S2966">
        <f t="shared" si="186"/>
        <v>2014</v>
      </c>
      <c r="T2966">
        <f t="shared" si="187"/>
        <v>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9">
        <v>42192.521215277775</v>
      </c>
      <c r="J2967" s="9">
        <v>42162.521215277775</v>
      </c>
      <c r="K2967" t="b">
        <v>0</v>
      </c>
      <c r="L2967">
        <v>39</v>
      </c>
      <c r="M2967" t="b">
        <v>1</v>
      </c>
      <c r="N2967" s="6" t="s">
        <v>8271</v>
      </c>
      <c r="O2967" s="5">
        <f t="shared" si="184"/>
        <v>109.00000000000001</v>
      </c>
      <c r="P2967">
        <f t="shared" si="185"/>
        <v>41.92307692307692</v>
      </c>
      <c r="Q2967" s="6" t="s">
        <v>8317</v>
      </c>
      <c r="R2967" s="6" t="s">
        <v>8318</v>
      </c>
      <c r="S2967">
        <f t="shared" si="186"/>
        <v>2015</v>
      </c>
      <c r="T2967">
        <f t="shared" si="187"/>
        <v>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9">
        <v>42263.530231481483</v>
      </c>
      <c r="J2968" s="9">
        <v>42233.530231481483</v>
      </c>
      <c r="K2968" t="b">
        <v>0</v>
      </c>
      <c r="L2968">
        <v>128</v>
      </c>
      <c r="M2968" t="b">
        <v>1</v>
      </c>
      <c r="N2968" s="6" t="s">
        <v>8271</v>
      </c>
      <c r="O2968" s="5">
        <f t="shared" si="184"/>
        <v>113.63000000000001</v>
      </c>
      <c r="P2968">
        <f t="shared" si="185"/>
        <v>88.7734375</v>
      </c>
      <c r="Q2968" s="6" t="s">
        <v>8317</v>
      </c>
      <c r="R2968" s="6" t="s">
        <v>8318</v>
      </c>
      <c r="S2968">
        <f t="shared" si="186"/>
        <v>2015</v>
      </c>
      <c r="T2968">
        <f t="shared" si="187"/>
        <v>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9">
        <v>42071.947824074072</v>
      </c>
      <c r="J2969" s="9">
        <v>42041.989490740736</v>
      </c>
      <c r="K2969" t="b">
        <v>0</v>
      </c>
      <c r="L2969">
        <v>71</v>
      </c>
      <c r="M2969" t="b">
        <v>1</v>
      </c>
      <c r="N2969" s="6" t="s">
        <v>8271</v>
      </c>
      <c r="O2969" s="5">
        <f t="shared" si="184"/>
        <v>113.92</v>
      </c>
      <c r="P2969">
        <f t="shared" si="185"/>
        <v>80.225352112676063</v>
      </c>
      <c r="Q2969" s="6" t="s">
        <v>8317</v>
      </c>
      <c r="R2969" s="6" t="s">
        <v>8318</v>
      </c>
      <c r="S2969">
        <f t="shared" si="186"/>
        <v>2015</v>
      </c>
      <c r="T2969">
        <f t="shared" si="187"/>
        <v>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9">
        <v>42598.957638888889</v>
      </c>
      <c r="J2970" s="9">
        <v>42585.315509259257</v>
      </c>
      <c r="K2970" t="b">
        <v>0</v>
      </c>
      <c r="L2970">
        <v>47</v>
      </c>
      <c r="M2970" t="b">
        <v>1</v>
      </c>
      <c r="N2970" s="6" t="s">
        <v>8271</v>
      </c>
      <c r="O2970" s="5">
        <f t="shared" si="184"/>
        <v>106</v>
      </c>
      <c r="P2970">
        <f t="shared" si="185"/>
        <v>78.936170212765958</v>
      </c>
      <c r="Q2970" s="6" t="s">
        <v>8317</v>
      </c>
      <c r="R2970" s="6" t="s">
        <v>8318</v>
      </c>
      <c r="S2970">
        <f t="shared" si="186"/>
        <v>2016</v>
      </c>
      <c r="T2970">
        <f t="shared" si="187"/>
        <v>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9">
        <v>42127.743750000001</v>
      </c>
      <c r="J2971" s="9">
        <v>42097.578159722216</v>
      </c>
      <c r="K2971" t="b">
        <v>0</v>
      </c>
      <c r="L2971">
        <v>17</v>
      </c>
      <c r="M2971" t="b">
        <v>1</v>
      </c>
      <c r="N2971" s="6" t="s">
        <v>8271</v>
      </c>
      <c r="O2971" s="5">
        <f t="shared" si="184"/>
        <v>162.5</v>
      </c>
      <c r="P2971">
        <f t="shared" si="185"/>
        <v>95.588235294117652</v>
      </c>
      <c r="Q2971" s="6" t="s">
        <v>8317</v>
      </c>
      <c r="R2971" s="6" t="s">
        <v>8318</v>
      </c>
      <c r="S2971">
        <f t="shared" si="186"/>
        <v>2015</v>
      </c>
      <c r="T2971">
        <f t="shared" si="187"/>
        <v>4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9">
        <v>41838.461238425924</v>
      </c>
      <c r="J2972" s="9">
        <v>41808.461238425924</v>
      </c>
      <c r="K2972" t="b">
        <v>0</v>
      </c>
      <c r="L2972">
        <v>91</v>
      </c>
      <c r="M2972" t="b">
        <v>1</v>
      </c>
      <c r="N2972" s="6" t="s">
        <v>8271</v>
      </c>
      <c r="O2972" s="5">
        <f t="shared" si="184"/>
        <v>106</v>
      </c>
      <c r="P2972">
        <f t="shared" si="185"/>
        <v>69.890109890109883</v>
      </c>
      <c r="Q2972" s="6" t="s">
        <v>8317</v>
      </c>
      <c r="R2972" s="6" t="s">
        <v>8318</v>
      </c>
      <c r="S2972">
        <f t="shared" si="186"/>
        <v>2014</v>
      </c>
      <c r="T2972">
        <f t="shared" si="187"/>
        <v>6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9">
        <v>41882.449976851851</v>
      </c>
      <c r="J2973" s="9">
        <v>41852.449976851851</v>
      </c>
      <c r="K2973" t="b">
        <v>0</v>
      </c>
      <c r="L2973">
        <v>43</v>
      </c>
      <c r="M2973" t="b">
        <v>1</v>
      </c>
      <c r="N2973" s="6" t="s">
        <v>8271</v>
      </c>
      <c r="O2973" s="5">
        <f t="shared" si="184"/>
        <v>100.15624999999999</v>
      </c>
      <c r="P2973">
        <f t="shared" si="185"/>
        <v>74.534883720930239</v>
      </c>
      <c r="Q2973" s="6" t="s">
        <v>8317</v>
      </c>
      <c r="R2973" s="6" t="s">
        <v>8318</v>
      </c>
      <c r="S2973">
        <f t="shared" si="186"/>
        <v>2014</v>
      </c>
      <c r="T2973">
        <f t="shared" si="187"/>
        <v>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9">
        <v>42708.833333333336</v>
      </c>
      <c r="J2974" s="9">
        <v>42693.90185185185</v>
      </c>
      <c r="K2974" t="b">
        <v>0</v>
      </c>
      <c r="L2974">
        <v>17</v>
      </c>
      <c r="M2974" t="b">
        <v>1</v>
      </c>
      <c r="N2974" s="6" t="s">
        <v>8271</v>
      </c>
      <c r="O2974" s="5">
        <f t="shared" si="184"/>
        <v>105.35000000000001</v>
      </c>
      <c r="P2974">
        <f t="shared" si="185"/>
        <v>123.94117647058823</v>
      </c>
      <c r="Q2974" s="6" t="s">
        <v>8317</v>
      </c>
      <c r="R2974" s="6" t="s">
        <v>8318</v>
      </c>
      <c r="S2974">
        <f t="shared" si="186"/>
        <v>2016</v>
      </c>
      <c r="T2974">
        <f t="shared" si="187"/>
        <v>11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9">
        <v>42369.958333333336</v>
      </c>
      <c r="J2975" s="9">
        <v>42341.610046296293</v>
      </c>
      <c r="K2975" t="b">
        <v>0</v>
      </c>
      <c r="L2975">
        <v>33</v>
      </c>
      <c r="M2975" t="b">
        <v>1</v>
      </c>
      <c r="N2975" s="6" t="s">
        <v>8271</v>
      </c>
      <c r="O2975" s="5">
        <f t="shared" si="184"/>
        <v>174.8</v>
      </c>
      <c r="P2975">
        <f t="shared" si="185"/>
        <v>264.84848484848487</v>
      </c>
      <c r="Q2975" s="6" t="s">
        <v>8317</v>
      </c>
      <c r="R2975" s="6" t="s">
        <v>8318</v>
      </c>
      <c r="S2975">
        <f t="shared" si="186"/>
        <v>2015</v>
      </c>
      <c r="T2975">
        <f t="shared" si="187"/>
        <v>12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9">
        <v>41907.857638888883</v>
      </c>
      <c r="J2976" s="9">
        <v>41879.852673611109</v>
      </c>
      <c r="K2976" t="b">
        <v>0</v>
      </c>
      <c r="L2976">
        <v>87</v>
      </c>
      <c r="M2976" t="b">
        <v>1</v>
      </c>
      <c r="N2976" s="6" t="s">
        <v>8271</v>
      </c>
      <c r="O2976" s="5">
        <f t="shared" si="184"/>
        <v>102</v>
      </c>
      <c r="P2976">
        <f t="shared" si="185"/>
        <v>58.620689655172413</v>
      </c>
      <c r="Q2976" s="6" t="s">
        <v>8317</v>
      </c>
      <c r="R2976" s="6" t="s">
        <v>8318</v>
      </c>
      <c r="S2976">
        <f t="shared" si="186"/>
        <v>2014</v>
      </c>
      <c r="T2976">
        <f t="shared" si="187"/>
        <v>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9">
        <v>41969.916666666664</v>
      </c>
      <c r="J2977" s="9">
        <v>41941.475532407407</v>
      </c>
      <c r="K2977" t="b">
        <v>0</v>
      </c>
      <c r="L2977">
        <v>113</v>
      </c>
      <c r="M2977" t="b">
        <v>1</v>
      </c>
      <c r="N2977" s="6" t="s">
        <v>8271</v>
      </c>
      <c r="O2977" s="5">
        <f t="shared" si="184"/>
        <v>100.125</v>
      </c>
      <c r="P2977">
        <f t="shared" si="185"/>
        <v>70.884955752212392</v>
      </c>
      <c r="Q2977" s="6" t="s">
        <v>8317</v>
      </c>
      <c r="R2977" s="6" t="s">
        <v>8318</v>
      </c>
      <c r="S2977">
        <f t="shared" si="186"/>
        <v>2014</v>
      </c>
      <c r="T2977">
        <f t="shared" si="187"/>
        <v>10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9">
        <v>42442.291666666664</v>
      </c>
      <c r="J2978" s="9">
        <v>42425.522337962961</v>
      </c>
      <c r="K2978" t="b">
        <v>0</v>
      </c>
      <c r="L2978">
        <v>14</v>
      </c>
      <c r="M2978" t="b">
        <v>1</v>
      </c>
      <c r="N2978" s="6" t="s">
        <v>8271</v>
      </c>
      <c r="O2978" s="5">
        <f t="shared" si="184"/>
        <v>171.42857142857142</v>
      </c>
      <c r="P2978">
        <f t="shared" si="185"/>
        <v>8.5714285714285712</v>
      </c>
      <c r="Q2978" s="6" t="s">
        <v>8317</v>
      </c>
      <c r="R2978" s="6" t="s">
        <v>8318</v>
      </c>
      <c r="S2978">
        <f t="shared" si="186"/>
        <v>2016</v>
      </c>
      <c r="T2978">
        <f t="shared" si="187"/>
        <v>2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9">
        <v>42085.884722222218</v>
      </c>
      <c r="J2979" s="9">
        <v>42026.672847222224</v>
      </c>
      <c r="K2979" t="b">
        <v>0</v>
      </c>
      <c r="L2979">
        <v>30</v>
      </c>
      <c r="M2979" t="b">
        <v>1</v>
      </c>
      <c r="N2979" s="6" t="s">
        <v>8271</v>
      </c>
      <c r="O2979" s="5">
        <f t="shared" si="184"/>
        <v>113.56666666666666</v>
      </c>
      <c r="P2979">
        <f t="shared" si="185"/>
        <v>113.56666666666666</v>
      </c>
      <c r="Q2979" s="6" t="s">
        <v>8317</v>
      </c>
      <c r="R2979" s="6" t="s">
        <v>8318</v>
      </c>
      <c r="S2979">
        <f t="shared" si="186"/>
        <v>2015</v>
      </c>
      <c r="T2979">
        <f t="shared" si="187"/>
        <v>1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9">
        <v>41932.040972222218</v>
      </c>
      <c r="J2980" s="9">
        <v>41922.432256944441</v>
      </c>
      <c r="K2980" t="b">
        <v>0</v>
      </c>
      <c r="L2980">
        <v>16</v>
      </c>
      <c r="M2980" t="b">
        <v>1</v>
      </c>
      <c r="N2980" s="6" t="s">
        <v>8271</v>
      </c>
      <c r="O2980" s="5">
        <f t="shared" si="184"/>
        <v>129.46666666666667</v>
      </c>
      <c r="P2980">
        <f t="shared" si="185"/>
        <v>60.6875</v>
      </c>
      <c r="Q2980" s="6" t="s">
        <v>8317</v>
      </c>
      <c r="R2980" s="6" t="s">
        <v>8318</v>
      </c>
      <c r="S2980">
        <f t="shared" si="186"/>
        <v>2014</v>
      </c>
      <c r="T2980">
        <f t="shared" si="187"/>
        <v>10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9">
        <v>42010.041666666664</v>
      </c>
      <c r="J2981" s="9">
        <v>41993.616006944438</v>
      </c>
      <c r="K2981" t="b">
        <v>0</v>
      </c>
      <c r="L2981">
        <v>46</v>
      </c>
      <c r="M2981" t="b">
        <v>1</v>
      </c>
      <c r="N2981" s="6" t="s">
        <v>8271</v>
      </c>
      <c r="O2981" s="5">
        <f t="shared" si="184"/>
        <v>101.4</v>
      </c>
      <c r="P2981">
        <f t="shared" si="185"/>
        <v>110.21739130434783</v>
      </c>
      <c r="Q2981" s="6" t="s">
        <v>8317</v>
      </c>
      <c r="R2981" s="6" t="s">
        <v>8318</v>
      </c>
      <c r="S2981">
        <f t="shared" si="186"/>
        <v>2014</v>
      </c>
      <c r="T2981">
        <f t="shared" si="187"/>
        <v>12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9">
        <v>42239.874999999993</v>
      </c>
      <c r="J2982" s="9">
        <v>42219.70752314815</v>
      </c>
      <c r="K2982" t="b">
        <v>0</v>
      </c>
      <c r="L2982">
        <v>24</v>
      </c>
      <c r="M2982" t="b">
        <v>1</v>
      </c>
      <c r="N2982" s="6" t="s">
        <v>8271</v>
      </c>
      <c r="O2982" s="5">
        <f t="shared" si="184"/>
        <v>109.16666666666666</v>
      </c>
      <c r="P2982">
        <f t="shared" si="185"/>
        <v>136.45833333333334</v>
      </c>
      <c r="Q2982" s="6" t="s">
        <v>8317</v>
      </c>
      <c r="R2982" s="6" t="s">
        <v>8318</v>
      </c>
      <c r="S2982">
        <f t="shared" si="186"/>
        <v>2015</v>
      </c>
      <c r="T2982">
        <f t="shared" si="187"/>
        <v>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9">
        <v>42270.351342592585</v>
      </c>
      <c r="J2983" s="9">
        <v>42225.351342592585</v>
      </c>
      <c r="K2983" t="b">
        <v>1</v>
      </c>
      <c r="L2983">
        <v>97</v>
      </c>
      <c r="M2983" t="b">
        <v>1</v>
      </c>
      <c r="N2983" s="6" t="s">
        <v>8303</v>
      </c>
      <c r="O2983" s="5">
        <f t="shared" si="184"/>
        <v>128.92500000000001</v>
      </c>
      <c r="P2983">
        <f t="shared" si="185"/>
        <v>53.164948453608247</v>
      </c>
      <c r="Q2983" s="6" t="s">
        <v>8317</v>
      </c>
      <c r="R2983" s="6" t="s">
        <v>8357</v>
      </c>
      <c r="S2983">
        <f t="shared" si="186"/>
        <v>2015</v>
      </c>
      <c r="T2983">
        <f t="shared" si="187"/>
        <v>8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9">
        <v>42411.478506944441</v>
      </c>
      <c r="J2984" s="9">
        <v>42381.478506944441</v>
      </c>
      <c r="K2984" t="b">
        <v>1</v>
      </c>
      <c r="L2984">
        <v>59</v>
      </c>
      <c r="M2984" t="b">
        <v>1</v>
      </c>
      <c r="N2984" s="6" t="s">
        <v>8303</v>
      </c>
      <c r="O2984" s="5">
        <f t="shared" si="184"/>
        <v>102.06</v>
      </c>
      <c r="P2984">
        <f t="shared" si="185"/>
        <v>86.491525423728817</v>
      </c>
      <c r="Q2984" s="6" t="s">
        <v>8317</v>
      </c>
      <c r="R2984" s="6" t="s">
        <v>8357</v>
      </c>
      <c r="S2984">
        <f t="shared" si="186"/>
        <v>2016</v>
      </c>
      <c r="T2984">
        <f t="shared" si="187"/>
        <v>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9">
        <v>41954.465694444443</v>
      </c>
      <c r="J2985" s="9">
        <v>41894.424027777779</v>
      </c>
      <c r="K2985" t="b">
        <v>1</v>
      </c>
      <c r="L2985">
        <v>1095</v>
      </c>
      <c r="M2985" t="b">
        <v>1</v>
      </c>
      <c r="N2985" s="6" t="s">
        <v>8303</v>
      </c>
      <c r="O2985" s="5">
        <f t="shared" si="184"/>
        <v>146.53957758620692</v>
      </c>
      <c r="P2985">
        <f t="shared" si="185"/>
        <v>155.23827397260274</v>
      </c>
      <c r="Q2985" s="6" t="s">
        <v>8317</v>
      </c>
      <c r="R2985" s="6" t="s">
        <v>8357</v>
      </c>
      <c r="S2985">
        <f t="shared" si="186"/>
        <v>2014</v>
      </c>
      <c r="T2985">
        <f t="shared" si="187"/>
        <v>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9">
        <v>42606.070381944439</v>
      </c>
      <c r="J2986" s="9">
        <v>42576.070381944439</v>
      </c>
      <c r="K2986" t="b">
        <v>1</v>
      </c>
      <c r="L2986">
        <v>218</v>
      </c>
      <c r="M2986" t="b">
        <v>1</v>
      </c>
      <c r="N2986" s="6" t="s">
        <v>8303</v>
      </c>
      <c r="O2986" s="5">
        <f t="shared" si="184"/>
        <v>100.352</v>
      </c>
      <c r="P2986">
        <f t="shared" si="185"/>
        <v>115.08256880733946</v>
      </c>
      <c r="Q2986" s="6" t="s">
        <v>8317</v>
      </c>
      <c r="R2986" s="6" t="s">
        <v>8357</v>
      </c>
      <c r="S2986">
        <f t="shared" si="186"/>
        <v>2016</v>
      </c>
      <c r="T2986">
        <f t="shared" si="187"/>
        <v>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9">
        <v>42673.958333333336</v>
      </c>
      <c r="J2987" s="9">
        <v>42654.765370370362</v>
      </c>
      <c r="K2987" t="b">
        <v>0</v>
      </c>
      <c r="L2987">
        <v>111</v>
      </c>
      <c r="M2987" t="b">
        <v>1</v>
      </c>
      <c r="N2987" s="6" t="s">
        <v>8303</v>
      </c>
      <c r="O2987" s="5">
        <f t="shared" si="184"/>
        <v>121.64999999999999</v>
      </c>
      <c r="P2987">
        <f t="shared" si="185"/>
        <v>109.5945945945946</v>
      </c>
      <c r="Q2987" s="6" t="s">
        <v>8317</v>
      </c>
      <c r="R2987" s="6" t="s">
        <v>8357</v>
      </c>
      <c r="S2987">
        <f t="shared" si="186"/>
        <v>2016</v>
      </c>
      <c r="T2987">
        <f t="shared" si="187"/>
        <v>10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9">
        <v>42491.250069444439</v>
      </c>
      <c r="J2988" s="9">
        <v>42431.29173611111</v>
      </c>
      <c r="K2988" t="b">
        <v>0</v>
      </c>
      <c r="L2988">
        <v>56</v>
      </c>
      <c r="M2988" t="b">
        <v>1</v>
      </c>
      <c r="N2988" s="6" t="s">
        <v>8303</v>
      </c>
      <c r="O2988" s="5">
        <f t="shared" si="184"/>
        <v>105.5</v>
      </c>
      <c r="P2988">
        <f t="shared" si="185"/>
        <v>45.214285714285715</v>
      </c>
      <c r="Q2988" s="6" t="s">
        <v>8317</v>
      </c>
      <c r="R2988" s="6" t="s">
        <v>8357</v>
      </c>
      <c r="S2988">
        <f t="shared" si="186"/>
        <v>2016</v>
      </c>
      <c r="T2988">
        <f t="shared" si="187"/>
        <v>3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9">
        <v>42655.791666666664</v>
      </c>
      <c r="J2989" s="9">
        <v>42627.098969907405</v>
      </c>
      <c r="K2989" t="b">
        <v>0</v>
      </c>
      <c r="L2989">
        <v>265</v>
      </c>
      <c r="M2989" t="b">
        <v>1</v>
      </c>
      <c r="N2989" s="6" t="s">
        <v>8303</v>
      </c>
      <c r="O2989" s="5">
        <f t="shared" si="184"/>
        <v>110.4008</v>
      </c>
      <c r="P2989">
        <f t="shared" si="185"/>
        <v>104.15169811320754</v>
      </c>
      <c r="Q2989" s="6" t="s">
        <v>8317</v>
      </c>
      <c r="R2989" s="6" t="s">
        <v>8357</v>
      </c>
      <c r="S2989">
        <f t="shared" si="186"/>
        <v>2016</v>
      </c>
      <c r="T2989">
        <f t="shared" si="187"/>
        <v>9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9">
        <v>42541.153715277782</v>
      </c>
      <c r="J2990" s="9">
        <v>42511.153715277782</v>
      </c>
      <c r="K2990" t="b">
        <v>0</v>
      </c>
      <c r="L2990">
        <v>28</v>
      </c>
      <c r="M2990" t="b">
        <v>1</v>
      </c>
      <c r="N2990" s="6" t="s">
        <v>8303</v>
      </c>
      <c r="O2990" s="5">
        <f t="shared" si="184"/>
        <v>100</v>
      </c>
      <c r="P2990">
        <f t="shared" si="185"/>
        <v>35.714285714285715</v>
      </c>
      <c r="Q2990" s="6" t="s">
        <v>8317</v>
      </c>
      <c r="R2990" s="6" t="s">
        <v>8357</v>
      </c>
      <c r="S2990">
        <f t="shared" si="186"/>
        <v>2016</v>
      </c>
      <c r="T2990">
        <f t="shared" si="187"/>
        <v>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9">
        <v>42358.999305555553</v>
      </c>
      <c r="J2991" s="9">
        <v>42336.812060185184</v>
      </c>
      <c r="K2991" t="b">
        <v>0</v>
      </c>
      <c r="L2991">
        <v>364</v>
      </c>
      <c r="M2991" t="b">
        <v>1</v>
      </c>
      <c r="N2991" s="6" t="s">
        <v>8303</v>
      </c>
      <c r="O2991" s="5">
        <f t="shared" si="184"/>
        <v>176.535</v>
      </c>
      <c r="P2991">
        <f t="shared" si="185"/>
        <v>96.997252747252745</v>
      </c>
      <c r="Q2991" s="6" t="s">
        <v>8317</v>
      </c>
      <c r="R2991" s="6" t="s">
        <v>8357</v>
      </c>
      <c r="S2991">
        <f t="shared" si="186"/>
        <v>2015</v>
      </c>
      <c r="T2991">
        <f t="shared" si="187"/>
        <v>11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9">
        <v>42376.365972222215</v>
      </c>
      <c r="J2992" s="9">
        <v>42341.365972222215</v>
      </c>
      <c r="K2992" t="b">
        <v>0</v>
      </c>
      <c r="L2992">
        <v>27</v>
      </c>
      <c r="M2992" t="b">
        <v>1</v>
      </c>
      <c r="N2992" s="6" t="s">
        <v>8303</v>
      </c>
      <c r="O2992" s="5">
        <f t="shared" si="184"/>
        <v>100</v>
      </c>
      <c r="P2992">
        <f t="shared" si="185"/>
        <v>370.37037037037038</v>
      </c>
      <c r="Q2992" s="6" t="s">
        <v>8317</v>
      </c>
      <c r="R2992" s="6" t="s">
        <v>8357</v>
      </c>
      <c r="S2992">
        <f t="shared" si="186"/>
        <v>2015</v>
      </c>
      <c r="T2992">
        <f t="shared" si="187"/>
        <v>12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9">
        <v>42762.628819444442</v>
      </c>
      <c r="J2993" s="9">
        <v>42740.628819444442</v>
      </c>
      <c r="K2993" t="b">
        <v>0</v>
      </c>
      <c r="L2993">
        <v>93</v>
      </c>
      <c r="M2993" t="b">
        <v>1</v>
      </c>
      <c r="N2993" s="6" t="s">
        <v>8303</v>
      </c>
      <c r="O2993" s="5">
        <f t="shared" si="184"/>
        <v>103.29411764705883</v>
      </c>
      <c r="P2993">
        <f t="shared" si="185"/>
        <v>94.408602150537632</v>
      </c>
      <c r="Q2993" s="6" t="s">
        <v>8317</v>
      </c>
      <c r="R2993" s="6" t="s">
        <v>8357</v>
      </c>
      <c r="S2993">
        <f t="shared" si="186"/>
        <v>2017</v>
      </c>
      <c r="T2993">
        <f t="shared" si="187"/>
        <v>1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9">
        <v>42652.559143518512</v>
      </c>
      <c r="J2994" s="9">
        <v>42622.559143518512</v>
      </c>
      <c r="K2994" t="b">
        <v>0</v>
      </c>
      <c r="L2994">
        <v>64</v>
      </c>
      <c r="M2994" t="b">
        <v>1</v>
      </c>
      <c r="N2994" s="6" t="s">
        <v>8303</v>
      </c>
      <c r="O2994" s="5">
        <f t="shared" si="184"/>
        <v>104.5</v>
      </c>
      <c r="P2994">
        <f t="shared" si="185"/>
        <v>48.984375</v>
      </c>
      <c r="Q2994" s="6" t="s">
        <v>8317</v>
      </c>
      <c r="R2994" s="6" t="s">
        <v>8357</v>
      </c>
      <c r="S2994">
        <f t="shared" si="186"/>
        <v>2016</v>
      </c>
      <c r="T2994">
        <f t="shared" si="187"/>
        <v>9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9">
        <v>42420.63040509259</v>
      </c>
      <c r="J2995" s="9">
        <v>42390.63040509259</v>
      </c>
      <c r="K2995" t="b">
        <v>0</v>
      </c>
      <c r="L2995">
        <v>22</v>
      </c>
      <c r="M2995" t="b">
        <v>1</v>
      </c>
      <c r="N2995" s="6" t="s">
        <v>8303</v>
      </c>
      <c r="O2995" s="5">
        <f t="shared" si="184"/>
        <v>100.29999999999998</v>
      </c>
      <c r="P2995">
        <f t="shared" si="185"/>
        <v>45.590909090909093</v>
      </c>
      <c r="Q2995" s="6" t="s">
        <v>8317</v>
      </c>
      <c r="R2995" s="6" t="s">
        <v>8357</v>
      </c>
      <c r="S2995">
        <f t="shared" si="186"/>
        <v>2016</v>
      </c>
      <c r="T2995">
        <f t="shared" si="187"/>
        <v>1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9">
        <v>41915.270509259259</v>
      </c>
      <c r="J2996" s="9">
        <v>41885.270509259259</v>
      </c>
      <c r="K2996" t="b">
        <v>0</v>
      </c>
      <c r="L2996">
        <v>59</v>
      </c>
      <c r="M2996" t="b">
        <v>1</v>
      </c>
      <c r="N2996" s="6" t="s">
        <v>8303</v>
      </c>
      <c r="O2996" s="5">
        <f t="shared" si="184"/>
        <v>457.74666666666673</v>
      </c>
      <c r="P2996">
        <f t="shared" si="185"/>
        <v>23.275254237288134</v>
      </c>
      <c r="Q2996" s="6" t="s">
        <v>8317</v>
      </c>
      <c r="R2996" s="6" t="s">
        <v>8357</v>
      </c>
      <c r="S2996">
        <f t="shared" si="186"/>
        <v>2014</v>
      </c>
      <c r="T2996">
        <f t="shared" si="187"/>
        <v>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9">
        <v>42754.456840277773</v>
      </c>
      <c r="J2997" s="9">
        <v>42724.456840277773</v>
      </c>
      <c r="K2997" t="b">
        <v>0</v>
      </c>
      <c r="L2997">
        <v>249</v>
      </c>
      <c r="M2997" t="b">
        <v>1</v>
      </c>
      <c r="N2997" s="6" t="s">
        <v>8303</v>
      </c>
      <c r="O2997" s="5">
        <f t="shared" si="184"/>
        <v>104.96000000000001</v>
      </c>
      <c r="P2997">
        <f t="shared" si="185"/>
        <v>63.2289156626506</v>
      </c>
      <c r="Q2997" s="6" t="s">
        <v>8317</v>
      </c>
      <c r="R2997" s="6" t="s">
        <v>8357</v>
      </c>
      <c r="S2997">
        <f t="shared" si="186"/>
        <v>2016</v>
      </c>
      <c r="T2997">
        <f t="shared" si="187"/>
        <v>12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9">
        <v>42150.70416666667</v>
      </c>
      <c r="J2998" s="9">
        <v>42090.70416666667</v>
      </c>
      <c r="K2998" t="b">
        <v>0</v>
      </c>
      <c r="L2998">
        <v>392</v>
      </c>
      <c r="M2998" t="b">
        <v>1</v>
      </c>
      <c r="N2998" s="6" t="s">
        <v>8303</v>
      </c>
      <c r="O2998" s="5">
        <f t="shared" si="184"/>
        <v>171.94285714285715</v>
      </c>
      <c r="P2998">
        <f t="shared" si="185"/>
        <v>153.5204081632653</v>
      </c>
      <c r="Q2998" s="6" t="s">
        <v>8317</v>
      </c>
      <c r="R2998" s="6" t="s">
        <v>8357</v>
      </c>
      <c r="S2998">
        <f t="shared" si="186"/>
        <v>2015</v>
      </c>
      <c r="T2998">
        <f t="shared" si="187"/>
        <v>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9">
        <v>42792.999305555553</v>
      </c>
      <c r="J2999" s="9">
        <v>42775.525381944441</v>
      </c>
      <c r="K2999" t="b">
        <v>0</v>
      </c>
      <c r="L2999">
        <v>115</v>
      </c>
      <c r="M2999" t="b">
        <v>1</v>
      </c>
      <c r="N2999" s="6" t="s">
        <v>8303</v>
      </c>
      <c r="O2999" s="5">
        <f t="shared" si="184"/>
        <v>103.73000000000002</v>
      </c>
      <c r="P2999">
        <f t="shared" si="185"/>
        <v>90.2</v>
      </c>
      <c r="Q2999" s="6" t="s">
        <v>8317</v>
      </c>
      <c r="R2999" s="6" t="s">
        <v>8357</v>
      </c>
      <c r="S2999">
        <f t="shared" si="186"/>
        <v>2017</v>
      </c>
      <c r="T2999">
        <f t="shared" si="187"/>
        <v>2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9">
        <v>41805.975694444445</v>
      </c>
      <c r="J3000" s="9">
        <v>41777.985289351847</v>
      </c>
      <c r="K3000" t="b">
        <v>0</v>
      </c>
      <c r="L3000">
        <v>433</v>
      </c>
      <c r="M3000" t="b">
        <v>1</v>
      </c>
      <c r="N3000" s="6" t="s">
        <v>8303</v>
      </c>
      <c r="O3000" s="5">
        <f t="shared" si="184"/>
        <v>103.029</v>
      </c>
      <c r="P3000">
        <f t="shared" si="185"/>
        <v>118.97113163972287</v>
      </c>
      <c r="Q3000" s="6" t="s">
        <v>8317</v>
      </c>
      <c r="R3000" s="6" t="s">
        <v>8357</v>
      </c>
      <c r="S3000">
        <f t="shared" si="186"/>
        <v>2014</v>
      </c>
      <c r="T3000">
        <f t="shared" si="187"/>
        <v>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9">
        <v>42794.874999999993</v>
      </c>
      <c r="J3001" s="9">
        <v>42780.531944444439</v>
      </c>
      <c r="K3001" t="b">
        <v>0</v>
      </c>
      <c r="L3001">
        <v>20</v>
      </c>
      <c r="M3001" t="b">
        <v>1</v>
      </c>
      <c r="N3001" s="6" t="s">
        <v>8303</v>
      </c>
      <c r="O3001" s="5">
        <f t="shared" si="184"/>
        <v>118.88888888888889</v>
      </c>
      <c r="P3001">
        <f t="shared" si="185"/>
        <v>80.25</v>
      </c>
      <c r="Q3001" s="6" t="s">
        <v>8317</v>
      </c>
      <c r="R3001" s="6" t="s">
        <v>8357</v>
      </c>
      <c r="S3001">
        <f t="shared" si="186"/>
        <v>2017</v>
      </c>
      <c r="T3001">
        <f t="shared" si="187"/>
        <v>2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9">
        <v>42766.541666666664</v>
      </c>
      <c r="J3002" s="9">
        <v>42752.61886574074</v>
      </c>
      <c r="K3002" t="b">
        <v>0</v>
      </c>
      <c r="L3002">
        <v>8</v>
      </c>
      <c r="M3002" t="b">
        <v>1</v>
      </c>
      <c r="N3002" s="6" t="s">
        <v>8303</v>
      </c>
      <c r="O3002" s="5">
        <f t="shared" si="184"/>
        <v>100</v>
      </c>
      <c r="P3002">
        <f t="shared" si="185"/>
        <v>62.5</v>
      </c>
      <c r="Q3002" s="6" t="s">
        <v>8317</v>
      </c>
      <c r="R3002" s="6" t="s">
        <v>8357</v>
      </c>
      <c r="S3002">
        <f t="shared" si="186"/>
        <v>2017</v>
      </c>
      <c r="T3002">
        <f t="shared" si="187"/>
        <v>1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9">
        <v>42564.687291666669</v>
      </c>
      <c r="J3003" s="9">
        <v>42534.687291666669</v>
      </c>
      <c r="K3003" t="b">
        <v>0</v>
      </c>
      <c r="L3003">
        <v>175</v>
      </c>
      <c r="M3003" t="b">
        <v>1</v>
      </c>
      <c r="N3003" s="6" t="s">
        <v>8303</v>
      </c>
      <c r="O3003" s="5">
        <f t="shared" si="184"/>
        <v>318.69988910451895</v>
      </c>
      <c r="P3003">
        <f t="shared" si="185"/>
        <v>131.37719999999999</v>
      </c>
      <c r="Q3003" s="6" t="s">
        <v>8317</v>
      </c>
      <c r="R3003" s="6" t="s">
        <v>8357</v>
      </c>
      <c r="S3003">
        <f t="shared" si="186"/>
        <v>2016</v>
      </c>
      <c r="T3003">
        <f t="shared" si="187"/>
        <v>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9">
        <v>41269.627916666665</v>
      </c>
      <c r="J3004" s="9">
        <v>41239.627916666665</v>
      </c>
      <c r="K3004" t="b">
        <v>0</v>
      </c>
      <c r="L3004">
        <v>104</v>
      </c>
      <c r="M3004" t="b">
        <v>1</v>
      </c>
      <c r="N3004" s="6" t="s">
        <v>8303</v>
      </c>
      <c r="O3004" s="5">
        <f t="shared" si="184"/>
        <v>108.50614285714286</v>
      </c>
      <c r="P3004">
        <f t="shared" si="185"/>
        <v>73.032980769230775</v>
      </c>
      <c r="Q3004" s="6" t="s">
        <v>8317</v>
      </c>
      <c r="R3004" s="6" t="s">
        <v>8357</v>
      </c>
      <c r="S3004">
        <f t="shared" si="186"/>
        <v>2012</v>
      </c>
      <c r="T3004">
        <f t="shared" si="187"/>
        <v>11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9">
        <v>42430.040972222218</v>
      </c>
      <c r="J3005" s="9">
        <v>42398.640925925924</v>
      </c>
      <c r="K3005" t="b">
        <v>0</v>
      </c>
      <c r="L3005">
        <v>17</v>
      </c>
      <c r="M3005" t="b">
        <v>1</v>
      </c>
      <c r="N3005" s="6" t="s">
        <v>8303</v>
      </c>
      <c r="O3005" s="5">
        <f t="shared" si="184"/>
        <v>101.16666666666667</v>
      </c>
      <c r="P3005">
        <f t="shared" si="185"/>
        <v>178.52941176470588</v>
      </c>
      <c r="Q3005" s="6" t="s">
        <v>8317</v>
      </c>
      <c r="R3005" s="6" t="s">
        <v>8357</v>
      </c>
      <c r="S3005">
        <f t="shared" si="186"/>
        <v>2016</v>
      </c>
      <c r="T3005">
        <f t="shared" si="187"/>
        <v>1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9">
        <v>41958.714398148142</v>
      </c>
      <c r="J3006" s="9">
        <v>41928.672731481478</v>
      </c>
      <c r="K3006" t="b">
        <v>0</v>
      </c>
      <c r="L3006">
        <v>277</v>
      </c>
      <c r="M3006" t="b">
        <v>1</v>
      </c>
      <c r="N3006" s="6" t="s">
        <v>8303</v>
      </c>
      <c r="O3006" s="5">
        <f t="shared" si="184"/>
        <v>112.815</v>
      </c>
      <c r="P3006">
        <f t="shared" si="185"/>
        <v>162.90974729241879</v>
      </c>
      <c r="Q3006" s="6" t="s">
        <v>8317</v>
      </c>
      <c r="R3006" s="6" t="s">
        <v>8357</v>
      </c>
      <c r="S3006">
        <f t="shared" si="186"/>
        <v>2014</v>
      </c>
      <c r="T3006">
        <f t="shared" si="187"/>
        <v>10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9">
        <v>41918.466493055552</v>
      </c>
      <c r="J3007" s="9">
        <v>41888.466493055552</v>
      </c>
      <c r="K3007" t="b">
        <v>0</v>
      </c>
      <c r="L3007">
        <v>118</v>
      </c>
      <c r="M3007" t="b">
        <v>1</v>
      </c>
      <c r="N3007" s="6" t="s">
        <v>8303</v>
      </c>
      <c r="O3007" s="5">
        <f t="shared" si="184"/>
        <v>120.49622641509434</v>
      </c>
      <c r="P3007">
        <f t="shared" si="185"/>
        <v>108.24237288135593</v>
      </c>
      <c r="Q3007" s="6" t="s">
        <v>8317</v>
      </c>
      <c r="R3007" s="6" t="s">
        <v>8357</v>
      </c>
      <c r="S3007">
        <f t="shared" si="186"/>
        <v>2014</v>
      </c>
      <c r="T3007">
        <f t="shared" si="187"/>
        <v>9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9">
        <v>41987.548506944448</v>
      </c>
      <c r="J3008" s="9">
        <v>41957.548506944448</v>
      </c>
      <c r="K3008" t="b">
        <v>0</v>
      </c>
      <c r="L3008">
        <v>97</v>
      </c>
      <c r="M3008" t="b">
        <v>1</v>
      </c>
      <c r="N3008" s="6" t="s">
        <v>8303</v>
      </c>
      <c r="O3008" s="5">
        <f t="shared" si="184"/>
        <v>107.74999999999999</v>
      </c>
      <c r="P3008">
        <f t="shared" si="185"/>
        <v>88.865979381443296</v>
      </c>
      <c r="Q3008" s="6" t="s">
        <v>8317</v>
      </c>
      <c r="R3008" s="6" t="s">
        <v>8357</v>
      </c>
      <c r="S3008">
        <f t="shared" si="186"/>
        <v>2014</v>
      </c>
      <c r="T3008">
        <f t="shared" si="187"/>
        <v>11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9">
        <v>42119.007905092592</v>
      </c>
      <c r="J3009" s="9">
        <v>42098.007905092592</v>
      </c>
      <c r="K3009" t="b">
        <v>0</v>
      </c>
      <c r="L3009">
        <v>20</v>
      </c>
      <c r="M3009" t="b">
        <v>1</v>
      </c>
      <c r="N3009" s="6" t="s">
        <v>8303</v>
      </c>
      <c r="O3009" s="5">
        <f t="shared" si="184"/>
        <v>180</v>
      </c>
      <c r="P3009">
        <f t="shared" si="185"/>
        <v>54</v>
      </c>
      <c r="Q3009" s="6" t="s">
        <v>8317</v>
      </c>
      <c r="R3009" s="6" t="s">
        <v>8357</v>
      </c>
      <c r="S3009">
        <f t="shared" si="186"/>
        <v>2015</v>
      </c>
      <c r="T3009">
        <f t="shared" si="187"/>
        <v>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9">
        <v>42390.003692129627</v>
      </c>
      <c r="J3010" s="9">
        <v>42360.003692129627</v>
      </c>
      <c r="K3010" t="b">
        <v>0</v>
      </c>
      <c r="L3010">
        <v>26</v>
      </c>
      <c r="M3010" t="b">
        <v>1</v>
      </c>
      <c r="N3010" s="6" t="s">
        <v>8303</v>
      </c>
      <c r="O3010" s="5">
        <f t="shared" ref="O3010:O3073" si="188">E3010/D3010*100</f>
        <v>101.16666666666667</v>
      </c>
      <c r="P3010">
        <f t="shared" ref="P3010:P3073" si="189">E3010/L3010</f>
        <v>116.73076923076923</v>
      </c>
      <c r="Q3010" s="6" t="s">
        <v>8317</v>
      </c>
      <c r="R3010" s="6" t="s">
        <v>8357</v>
      </c>
      <c r="S3010">
        <f t="shared" si="186"/>
        <v>2015</v>
      </c>
      <c r="T3010">
        <f t="shared" si="187"/>
        <v>12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9">
        <v>41969.403240740743</v>
      </c>
      <c r="J3011" s="9">
        <v>41939.361574074072</v>
      </c>
      <c r="K3011" t="b">
        <v>0</v>
      </c>
      <c r="L3011">
        <v>128</v>
      </c>
      <c r="M3011" t="b">
        <v>1</v>
      </c>
      <c r="N3011" s="6" t="s">
        <v>8303</v>
      </c>
      <c r="O3011" s="5">
        <f t="shared" si="188"/>
        <v>119.756</v>
      </c>
      <c r="P3011">
        <f t="shared" si="189"/>
        <v>233.8984375</v>
      </c>
      <c r="Q3011" s="6" t="s">
        <v>8317</v>
      </c>
      <c r="R3011" s="6" t="s">
        <v>8357</v>
      </c>
      <c r="S3011">
        <f t="shared" ref="S3011:S3074" si="190">YEAR(J3011)</f>
        <v>2014</v>
      </c>
      <c r="T3011">
        <f t="shared" ref="T3011:T3074" si="191">MONTH(J3011)</f>
        <v>10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9">
        <v>42056.624062499999</v>
      </c>
      <c r="J3012" s="9">
        <v>41996.624062499999</v>
      </c>
      <c r="K3012" t="b">
        <v>0</v>
      </c>
      <c r="L3012">
        <v>15</v>
      </c>
      <c r="M3012" t="b">
        <v>1</v>
      </c>
      <c r="N3012" s="6" t="s">
        <v>8303</v>
      </c>
      <c r="O3012" s="5">
        <f t="shared" si="188"/>
        <v>158</v>
      </c>
      <c r="P3012">
        <f t="shared" si="189"/>
        <v>158</v>
      </c>
      <c r="Q3012" s="6" t="s">
        <v>8317</v>
      </c>
      <c r="R3012" s="6" t="s">
        <v>8357</v>
      </c>
      <c r="S3012">
        <f t="shared" si="190"/>
        <v>2014</v>
      </c>
      <c r="T3012">
        <f t="shared" si="191"/>
        <v>12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9">
        <v>42361.749305555553</v>
      </c>
      <c r="J3013" s="9">
        <v>42334.260601851849</v>
      </c>
      <c r="K3013" t="b">
        <v>0</v>
      </c>
      <c r="L3013">
        <v>25</v>
      </c>
      <c r="M3013" t="b">
        <v>1</v>
      </c>
      <c r="N3013" s="6" t="s">
        <v>8303</v>
      </c>
      <c r="O3013" s="5">
        <f t="shared" si="188"/>
        <v>123.66666666666666</v>
      </c>
      <c r="P3013">
        <f t="shared" si="189"/>
        <v>14.84</v>
      </c>
      <c r="Q3013" s="6" t="s">
        <v>8317</v>
      </c>
      <c r="R3013" s="6" t="s">
        <v>8357</v>
      </c>
      <c r="S3013">
        <f t="shared" si="190"/>
        <v>2015</v>
      </c>
      <c r="T3013">
        <f t="shared" si="191"/>
        <v>11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9">
        <v>42045.494560185187</v>
      </c>
      <c r="J3014" s="9">
        <v>42024.494560185187</v>
      </c>
      <c r="K3014" t="b">
        <v>0</v>
      </c>
      <c r="L3014">
        <v>55</v>
      </c>
      <c r="M3014" t="b">
        <v>1</v>
      </c>
      <c r="N3014" s="6" t="s">
        <v>8303</v>
      </c>
      <c r="O3014" s="5">
        <f t="shared" si="188"/>
        <v>117.12499999999999</v>
      </c>
      <c r="P3014">
        <f t="shared" si="189"/>
        <v>85.181818181818187</v>
      </c>
      <c r="Q3014" s="6" t="s">
        <v>8317</v>
      </c>
      <c r="R3014" s="6" t="s">
        <v>8357</v>
      </c>
      <c r="S3014">
        <f t="shared" si="190"/>
        <v>2015</v>
      </c>
      <c r="T3014">
        <f t="shared" si="191"/>
        <v>1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9">
        <v>42176.627881944441</v>
      </c>
      <c r="J3015" s="9">
        <v>42146.627881944441</v>
      </c>
      <c r="K3015" t="b">
        <v>0</v>
      </c>
      <c r="L3015">
        <v>107</v>
      </c>
      <c r="M3015" t="b">
        <v>1</v>
      </c>
      <c r="N3015" s="6" t="s">
        <v>8303</v>
      </c>
      <c r="O3015" s="5">
        <f t="shared" si="188"/>
        <v>156.96</v>
      </c>
      <c r="P3015">
        <f t="shared" si="189"/>
        <v>146.69158878504672</v>
      </c>
      <c r="Q3015" s="6" t="s">
        <v>8317</v>
      </c>
      <c r="R3015" s="6" t="s">
        <v>8357</v>
      </c>
      <c r="S3015">
        <f t="shared" si="190"/>
        <v>2015</v>
      </c>
      <c r="T3015">
        <f t="shared" si="191"/>
        <v>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9">
        <v>41948</v>
      </c>
      <c r="J3016" s="9">
        <v>41919.915277777778</v>
      </c>
      <c r="K3016" t="b">
        <v>0</v>
      </c>
      <c r="L3016">
        <v>557</v>
      </c>
      <c r="M3016" t="b">
        <v>1</v>
      </c>
      <c r="N3016" s="6" t="s">
        <v>8303</v>
      </c>
      <c r="O3016" s="5">
        <f t="shared" si="188"/>
        <v>113.104</v>
      </c>
      <c r="P3016">
        <f t="shared" si="189"/>
        <v>50.764811490125673</v>
      </c>
      <c r="Q3016" s="6" t="s">
        <v>8317</v>
      </c>
      <c r="R3016" s="6" t="s">
        <v>8357</v>
      </c>
      <c r="S3016">
        <f t="shared" si="190"/>
        <v>2014</v>
      </c>
      <c r="T3016">
        <f t="shared" si="191"/>
        <v>10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9">
        <v>41800.958333333328</v>
      </c>
      <c r="J3017" s="9">
        <v>41785.518958333334</v>
      </c>
      <c r="K3017" t="b">
        <v>0</v>
      </c>
      <c r="L3017">
        <v>40</v>
      </c>
      <c r="M3017" t="b">
        <v>1</v>
      </c>
      <c r="N3017" s="6" t="s">
        <v>8303</v>
      </c>
      <c r="O3017" s="5">
        <f t="shared" si="188"/>
        <v>103.17647058823529</v>
      </c>
      <c r="P3017">
        <f t="shared" si="189"/>
        <v>87.7</v>
      </c>
      <c r="Q3017" s="6" t="s">
        <v>8317</v>
      </c>
      <c r="R3017" s="6" t="s">
        <v>8357</v>
      </c>
      <c r="S3017">
        <f t="shared" si="190"/>
        <v>2014</v>
      </c>
      <c r="T3017">
        <f t="shared" si="191"/>
        <v>5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9">
        <v>41838.339722222219</v>
      </c>
      <c r="J3018" s="9">
        <v>41778.339722222219</v>
      </c>
      <c r="K3018" t="b">
        <v>0</v>
      </c>
      <c r="L3018">
        <v>36</v>
      </c>
      <c r="M3018" t="b">
        <v>1</v>
      </c>
      <c r="N3018" s="6" t="s">
        <v>8303</v>
      </c>
      <c r="O3018" s="5">
        <f t="shared" si="188"/>
        <v>102.61176470588236</v>
      </c>
      <c r="P3018">
        <f t="shared" si="189"/>
        <v>242.27777777777777</v>
      </c>
      <c r="Q3018" s="6" t="s">
        <v>8317</v>
      </c>
      <c r="R3018" s="6" t="s">
        <v>8357</v>
      </c>
      <c r="S3018">
        <f t="shared" si="190"/>
        <v>2014</v>
      </c>
      <c r="T3018">
        <f t="shared" si="191"/>
        <v>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9">
        <v>41871.641701388886</v>
      </c>
      <c r="J3019" s="9">
        <v>41841.641701388886</v>
      </c>
      <c r="K3019" t="b">
        <v>0</v>
      </c>
      <c r="L3019">
        <v>159</v>
      </c>
      <c r="M3019" t="b">
        <v>1</v>
      </c>
      <c r="N3019" s="6" t="s">
        <v>8303</v>
      </c>
      <c r="O3019" s="5">
        <f t="shared" si="188"/>
        <v>105.84090909090908</v>
      </c>
      <c r="P3019">
        <f t="shared" si="189"/>
        <v>146.44654088050314</v>
      </c>
      <c r="Q3019" s="6" t="s">
        <v>8317</v>
      </c>
      <c r="R3019" s="6" t="s">
        <v>8357</v>
      </c>
      <c r="S3019">
        <f t="shared" si="190"/>
        <v>2014</v>
      </c>
      <c r="T3019">
        <f t="shared" si="191"/>
        <v>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9">
        <v>42205.708333333336</v>
      </c>
      <c r="J3020" s="9">
        <v>42163.090000000004</v>
      </c>
      <c r="K3020" t="b">
        <v>0</v>
      </c>
      <c r="L3020">
        <v>41</v>
      </c>
      <c r="M3020" t="b">
        <v>1</v>
      </c>
      <c r="N3020" s="6" t="s">
        <v>8303</v>
      </c>
      <c r="O3020" s="5">
        <f t="shared" si="188"/>
        <v>100.71428571428571</v>
      </c>
      <c r="P3020">
        <f t="shared" si="189"/>
        <v>103.17073170731707</v>
      </c>
      <c r="Q3020" s="6" t="s">
        <v>8317</v>
      </c>
      <c r="R3020" s="6" t="s">
        <v>8357</v>
      </c>
      <c r="S3020">
        <f t="shared" si="190"/>
        <v>2015</v>
      </c>
      <c r="T3020">
        <f t="shared" si="191"/>
        <v>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9">
        <v>41785.916666666664</v>
      </c>
      <c r="J3021" s="9">
        <v>41758.625231481477</v>
      </c>
      <c r="K3021" t="b">
        <v>0</v>
      </c>
      <c r="L3021">
        <v>226</v>
      </c>
      <c r="M3021" t="b">
        <v>1</v>
      </c>
      <c r="N3021" s="6" t="s">
        <v>8303</v>
      </c>
      <c r="O3021" s="5">
        <f t="shared" si="188"/>
        <v>121.23333333333332</v>
      </c>
      <c r="P3021">
        <f t="shared" si="189"/>
        <v>80.464601769911511</v>
      </c>
      <c r="Q3021" s="6" t="s">
        <v>8317</v>
      </c>
      <c r="R3021" s="6" t="s">
        <v>8357</v>
      </c>
      <c r="S3021">
        <f t="shared" si="190"/>
        <v>2014</v>
      </c>
      <c r="T3021">
        <f t="shared" si="191"/>
        <v>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9">
        <v>42230.638113425921</v>
      </c>
      <c r="J3022" s="9">
        <v>42170.638113425921</v>
      </c>
      <c r="K3022" t="b">
        <v>0</v>
      </c>
      <c r="L3022">
        <v>30</v>
      </c>
      <c r="M3022" t="b">
        <v>1</v>
      </c>
      <c r="N3022" s="6" t="s">
        <v>8303</v>
      </c>
      <c r="O3022" s="5">
        <f t="shared" si="188"/>
        <v>100.57142857142858</v>
      </c>
      <c r="P3022">
        <f t="shared" si="189"/>
        <v>234.66666666666666</v>
      </c>
      <c r="Q3022" s="6" t="s">
        <v>8317</v>
      </c>
      <c r="R3022" s="6" t="s">
        <v>8357</v>
      </c>
      <c r="S3022">
        <f t="shared" si="190"/>
        <v>2015</v>
      </c>
      <c r="T3022">
        <f t="shared" si="191"/>
        <v>6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9">
        <v>42696.040972222218</v>
      </c>
      <c r="J3023" s="9">
        <v>42660.410520833328</v>
      </c>
      <c r="K3023" t="b">
        <v>0</v>
      </c>
      <c r="L3023">
        <v>103</v>
      </c>
      <c r="M3023" t="b">
        <v>1</v>
      </c>
      <c r="N3023" s="6" t="s">
        <v>8303</v>
      </c>
      <c r="O3023" s="5">
        <f t="shared" si="188"/>
        <v>116.02222222222223</v>
      </c>
      <c r="P3023">
        <f t="shared" si="189"/>
        <v>50.689320388349515</v>
      </c>
      <c r="Q3023" s="6" t="s">
        <v>8317</v>
      </c>
      <c r="R3023" s="6" t="s">
        <v>8357</v>
      </c>
      <c r="S3023">
        <f t="shared" si="190"/>
        <v>2016</v>
      </c>
      <c r="T3023">
        <f t="shared" si="191"/>
        <v>10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9">
        <v>42609.745474537034</v>
      </c>
      <c r="J3024" s="9">
        <v>42564.745474537034</v>
      </c>
      <c r="K3024" t="b">
        <v>0</v>
      </c>
      <c r="L3024">
        <v>62</v>
      </c>
      <c r="M3024" t="b">
        <v>1</v>
      </c>
      <c r="N3024" s="6" t="s">
        <v>8303</v>
      </c>
      <c r="O3024" s="5">
        <f t="shared" si="188"/>
        <v>100.88</v>
      </c>
      <c r="P3024">
        <f t="shared" si="189"/>
        <v>162.70967741935485</v>
      </c>
      <c r="Q3024" s="6" t="s">
        <v>8317</v>
      </c>
      <c r="R3024" s="6" t="s">
        <v>8357</v>
      </c>
      <c r="S3024">
        <f t="shared" si="190"/>
        <v>2016</v>
      </c>
      <c r="T3024">
        <f t="shared" si="191"/>
        <v>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9">
        <v>42166.46743055556</v>
      </c>
      <c r="J3025" s="9">
        <v>42121.46743055556</v>
      </c>
      <c r="K3025" t="b">
        <v>0</v>
      </c>
      <c r="L3025">
        <v>6</v>
      </c>
      <c r="M3025" t="b">
        <v>1</v>
      </c>
      <c r="N3025" s="6" t="s">
        <v>8303</v>
      </c>
      <c r="O3025" s="5">
        <f t="shared" si="188"/>
        <v>103</v>
      </c>
      <c r="P3025">
        <f t="shared" si="189"/>
        <v>120.16666666666667</v>
      </c>
      <c r="Q3025" s="6" t="s">
        <v>8317</v>
      </c>
      <c r="R3025" s="6" t="s">
        <v>8357</v>
      </c>
      <c r="S3025">
        <f t="shared" si="190"/>
        <v>2015</v>
      </c>
      <c r="T3025">
        <f t="shared" si="191"/>
        <v>4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9">
        <v>41188.785590277774</v>
      </c>
      <c r="J3026" s="9">
        <v>41158.785590277774</v>
      </c>
      <c r="K3026" t="b">
        <v>0</v>
      </c>
      <c r="L3026">
        <v>182</v>
      </c>
      <c r="M3026" t="b">
        <v>1</v>
      </c>
      <c r="N3026" s="6" t="s">
        <v>8303</v>
      </c>
      <c r="O3026" s="5">
        <f t="shared" si="188"/>
        <v>246.42</v>
      </c>
      <c r="P3026">
        <f t="shared" si="189"/>
        <v>67.697802197802204</v>
      </c>
      <c r="Q3026" s="6" t="s">
        <v>8317</v>
      </c>
      <c r="R3026" s="6" t="s">
        <v>8357</v>
      </c>
      <c r="S3026">
        <f t="shared" si="190"/>
        <v>2012</v>
      </c>
      <c r="T3026">
        <f t="shared" si="191"/>
        <v>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9">
        <v>41789.458333333328</v>
      </c>
      <c r="J3027" s="9">
        <v>41761.301076388889</v>
      </c>
      <c r="K3027" t="b">
        <v>0</v>
      </c>
      <c r="L3027">
        <v>145</v>
      </c>
      <c r="M3027" t="b">
        <v>1</v>
      </c>
      <c r="N3027" s="6" t="s">
        <v>8303</v>
      </c>
      <c r="O3027" s="5">
        <f t="shared" si="188"/>
        <v>302.2</v>
      </c>
      <c r="P3027">
        <f t="shared" si="189"/>
        <v>52.103448275862071</v>
      </c>
      <c r="Q3027" s="6" t="s">
        <v>8317</v>
      </c>
      <c r="R3027" s="6" t="s">
        <v>8357</v>
      </c>
      <c r="S3027">
        <f t="shared" si="190"/>
        <v>2014</v>
      </c>
      <c r="T3027">
        <f t="shared" si="191"/>
        <v>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9">
        <v>42797.251064814809</v>
      </c>
      <c r="J3028" s="9">
        <v>42783.251064814809</v>
      </c>
      <c r="K3028" t="b">
        <v>0</v>
      </c>
      <c r="L3028">
        <v>25</v>
      </c>
      <c r="M3028" t="b">
        <v>1</v>
      </c>
      <c r="N3028" s="6" t="s">
        <v>8303</v>
      </c>
      <c r="O3028" s="5">
        <f t="shared" si="188"/>
        <v>143.33333333333334</v>
      </c>
      <c r="P3028">
        <f t="shared" si="189"/>
        <v>51.6</v>
      </c>
      <c r="Q3028" s="6" t="s">
        <v>8317</v>
      </c>
      <c r="R3028" s="6" t="s">
        <v>8357</v>
      </c>
      <c r="S3028">
        <f t="shared" si="190"/>
        <v>2017</v>
      </c>
      <c r="T3028">
        <f t="shared" si="191"/>
        <v>2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9">
        <v>42083.454293981478</v>
      </c>
      <c r="J3029" s="9">
        <v>42053.49596064815</v>
      </c>
      <c r="K3029" t="b">
        <v>0</v>
      </c>
      <c r="L3029">
        <v>320</v>
      </c>
      <c r="M3029" t="b">
        <v>1</v>
      </c>
      <c r="N3029" s="6" t="s">
        <v>8303</v>
      </c>
      <c r="O3029" s="5">
        <f t="shared" si="188"/>
        <v>131.44</v>
      </c>
      <c r="P3029">
        <f t="shared" si="189"/>
        <v>164.3</v>
      </c>
      <c r="Q3029" s="6" t="s">
        <v>8317</v>
      </c>
      <c r="R3029" s="6" t="s">
        <v>8357</v>
      </c>
      <c r="S3029">
        <f t="shared" si="190"/>
        <v>2015</v>
      </c>
      <c r="T3029">
        <f t="shared" si="191"/>
        <v>2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9">
        <v>42597.055844907409</v>
      </c>
      <c r="J3030" s="9">
        <v>42567.055844907409</v>
      </c>
      <c r="K3030" t="b">
        <v>0</v>
      </c>
      <c r="L3030">
        <v>99</v>
      </c>
      <c r="M3030" t="b">
        <v>1</v>
      </c>
      <c r="N3030" s="6" t="s">
        <v>8303</v>
      </c>
      <c r="O3030" s="5">
        <f t="shared" si="188"/>
        <v>168.01999999999998</v>
      </c>
      <c r="P3030">
        <f t="shared" si="189"/>
        <v>84.858585858585855</v>
      </c>
      <c r="Q3030" s="6" t="s">
        <v>8317</v>
      </c>
      <c r="R3030" s="6" t="s">
        <v>8357</v>
      </c>
      <c r="S3030">
        <f t="shared" si="190"/>
        <v>2016</v>
      </c>
      <c r="T3030">
        <f t="shared" si="191"/>
        <v>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9">
        <v>41960.982638888883</v>
      </c>
      <c r="J3031" s="9">
        <v>41932.500543981478</v>
      </c>
      <c r="K3031" t="b">
        <v>0</v>
      </c>
      <c r="L3031">
        <v>348</v>
      </c>
      <c r="M3031" t="b">
        <v>1</v>
      </c>
      <c r="N3031" s="6" t="s">
        <v>8303</v>
      </c>
      <c r="O3031" s="5">
        <f t="shared" si="188"/>
        <v>109.67666666666666</v>
      </c>
      <c r="P3031">
        <f t="shared" si="189"/>
        <v>94.548850574712645</v>
      </c>
      <c r="Q3031" s="6" t="s">
        <v>8317</v>
      </c>
      <c r="R3031" s="6" t="s">
        <v>8357</v>
      </c>
      <c r="S3031">
        <f t="shared" si="190"/>
        <v>2014</v>
      </c>
      <c r="T3031">
        <f t="shared" si="191"/>
        <v>10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9">
        <v>42263.5390162037</v>
      </c>
      <c r="J3032" s="9">
        <v>42233.5390162037</v>
      </c>
      <c r="K3032" t="b">
        <v>0</v>
      </c>
      <c r="L3032">
        <v>41</v>
      </c>
      <c r="M3032" t="b">
        <v>1</v>
      </c>
      <c r="N3032" s="6" t="s">
        <v>8303</v>
      </c>
      <c r="O3032" s="5">
        <f t="shared" si="188"/>
        <v>106.6857142857143</v>
      </c>
      <c r="P3032">
        <f t="shared" si="189"/>
        <v>45.536585365853661</v>
      </c>
      <c r="Q3032" s="6" t="s">
        <v>8317</v>
      </c>
      <c r="R3032" s="6" t="s">
        <v>8357</v>
      </c>
      <c r="S3032">
        <f t="shared" si="190"/>
        <v>2015</v>
      </c>
      <c r="T3032">
        <f t="shared" si="191"/>
        <v>8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9">
        <v>42657.674155092587</v>
      </c>
      <c r="J3033" s="9">
        <v>42597.674155092587</v>
      </c>
      <c r="K3033" t="b">
        <v>0</v>
      </c>
      <c r="L3033">
        <v>29</v>
      </c>
      <c r="M3033" t="b">
        <v>1</v>
      </c>
      <c r="N3033" s="6" t="s">
        <v>8303</v>
      </c>
      <c r="O3033" s="5">
        <f t="shared" si="188"/>
        <v>100</v>
      </c>
      <c r="P3033">
        <f t="shared" si="189"/>
        <v>51.724137931034484</v>
      </c>
      <c r="Q3033" s="6" t="s">
        <v>8317</v>
      </c>
      <c r="R3033" s="6" t="s">
        <v>8357</v>
      </c>
      <c r="S3033">
        <f t="shared" si="190"/>
        <v>2016</v>
      </c>
      <c r="T3033">
        <f t="shared" si="191"/>
        <v>8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9">
        <v>42257.836331018516</v>
      </c>
      <c r="J3034" s="9">
        <v>42227.836331018516</v>
      </c>
      <c r="K3034" t="b">
        <v>0</v>
      </c>
      <c r="L3034">
        <v>25</v>
      </c>
      <c r="M3034" t="b">
        <v>1</v>
      </c>
      <c r="N3034" s="6" t="s">
        <v>8303</v>
      </c>
      <c r="O3034" s="5">
        <f t="shared" si="188"/>
        <v>127.2</v>
      </c>
      <c r="P3034">
        <f t="shared" si="189"/>
        <v>50.88</v>
      </c>
      <c r="Q3034" s="6" t="s">
        <v>8317</v>
      </c>
      <c r="R3034" s="6" t="s">
        <v>8357</v>
      </c>
      <c r="S3034">
        <f t="shared" si="190"/>
        <v>2015</v>
      </c>
      <c r="T3034">
        <f t="shared" si="191"/>
        <v>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9">
        <v>42599.901909722219</v>
      </c>
      <c r="J3035" s="9">
        <v>42569.901909722219</v>
      </c>
      <c r="K3035" t="b">
        <v>0</v>
      </c>
      <c r="L3035">
        <v>23</v>
      </c>
      <c r="M3035" t="b">
        <v>1</v>
      </c>
      <c r="N3035" s="6" t="s">
        <v>8303</v>
      </c>
      <c r="O3035" s="5">
        <f t="shared" si="188"/>
        <v>146.53333333333333</v>
      </c>
      <c r="P3035">
        <f t="shared" si="189"/>
        <v>191.13043478260869</v>
      </c>
      <c r="Q3035" s="6" t="s">
        <v>8317</v>
      </c>
      <c r="R3035" s="6" t="s">
        <v>8357</v>
      </c>
      <c r="S3035">
        <f t="shared" si="190"/>
        <v>2016</v>
      </c>
      <c r="T3035">
        <f t="shared" si="191"/>
        <v>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9">
        <v>42674.957638888889</v>
      </c>
      <c r="J3036" s="9">
        <v>42644.327025462961</v>
      </c>
      <c r="K3036" t="b">
        <v>0</v>
      </c>
      <c r="L3036">
        <v>1260</v>
      </c>
      <c r="M3036" t="b">
        <v>1</v>
      </c>
      <c r="N3036" s="6" t="s">
        <v>8303</v>
      </c>
      <c r="O3036" s="5">
        <f t="shared" si="188"/>
        <v>112.53599999999999</v>
      </c>
      <c r="P3036">
        <f t="shared" si="189"/>
        <v>89.314285714285717</v>
      </c>
      <c r="Q3036" s="6" t="s">
        <v>8317</v>
      </c>
      <c r="R3036" s="6" t="s">
        <v>8357</v>
      </c>
      <c r="S3036">
        <f t="shared" si="190"/>
        <v>2016</v>
      </c>
      <c r="T3036">
        <f t="shared" si="191"/>
        <v>10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9">
        <v>41398.351956018516</v>
      </c>
      <c r="J3037" s="9">
        <v>41368.351956018516</v>
      </c>
      <c r="K3037" t="b">
        <v>0</v>
      </c>
      <c r="L3037">
        <v>307</v>
      </c>
      <c r="M3037" t="b">
        <v>1</v>
      </c>
      <c r="N3037" s="6" t="s">
        <v>8303</v>
      </c>
      <c r="O3037" s="5">
        <f t="shared" si="188"/>
        <v>108.78684000000001</v>
      </c>
      <c r="P3037">
        <f t="shared" si="189"/>
        <v>88.588631921824103</v>
      </c>
      <c r="Q3037" s="6" t="s">
        <v>8317</v>
      </c>
      <c r="R3037" s="6" t="s">
        <v>8357</v>
      </c>
      <c r="S3037">
        <f t="shared" si="190"/>
        <v>2013</v>
      </c>
      <c r="T3037">
        <f t="shared" si="191"/>
        <v>4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9">
        <v>41502.290972222218</v>
      </c>
      <c r="J3038" s="9">
        <v>41466.576898148145</v>
      </c>
      <c r="K3038" t="b">
        <v>0</v>
      </c>
      <c r="L3038">
        <v>329</v>
      </c>
      <c r="M3038" t="b">
        <v>1</v>
      </c>
      <c r="N3038" s="6" t="s">
        <v>8303</v>
      </c>
      <c r="O3038" s="5">
        <f t="shared" si="188"/>
        <v>126.732</v>
      </c>
      <c r="P3038">
        <f t="shared" si="189"/>
        <v>96.300911854103347</v>
      </c>
      <c r="Q3038" s="6" t="s">
        <v>8317</v>
      </c>
      <c r="R3038" s="6" t="s">
        <v>8357</v>
      </c>
      <c r="S3038">
        <f t="shared" si="190"/>
        <v>2013</v>
      </c>
      <c r="T3038">
        <f t="shared" si="191"/>
        <v>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9">
        <v>40452.999305555553</v>
      </c>
      <c r="J3039" s="9">
        <v>40378.684872685182</v>
      </c>
      <c r="K3039" t="b">
        <v>0</v>
      </c>
      <c r="L3039">
        <v>32</v>
      </c>
      <c r="M3039" t="b">
        <v>1</v>
      </c>
      <c r="N3039" s="6" t="s">
        <v>8303</v>
      </c>
      <c r="O3039" s="5">
        <f t="shared" si="188"/>
        <v>213.20000000000002</v>
      </c>
      <c r="P3039">
        <f t="shared" si="189"/>
        <v>33.3125</v>
      </c>
      <c r="Q3039" s="6" t="s">
        <v>8317</v>
      </c>
      <c r="R3039" s="6" t="s">
        <v>8357</v>
      </c>
      <c r="S3039">
        <f t="shared" si="190"/>
        <v>2010</v>
      </c>
      <c r="T3039">
        <f t="shared" si="191"/>
        <v>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9">
        <v>42433.043946759259</v>
      </c>
      <c r="J3040" s="9">
        <v>42373.043946759259</v>
      </c>
      <c r="K3040" t="b">
        <v>0</v>
      </c>
      <c r="L3040">
        <v>27</v>
      </c>
      <c r="M3040" t="b">
        <v>1</v>
      </c>
      <c r="N3040" s="6" t="s">
        <v>8303</v>
      </c>
      <c r="O3040" s="5">
        <f t="shared" si="188"/>
        <v>100.49999999999999</v>
      </c>
      <c r="P3040">
        <f t="shared" si="189"/>
        <v>37.222222222222221</v>
      </c>
      <c r="Q3040" s="6" t="s">
        <v>8317</v>
      </c>
      <c r="R3040" s="6" t="s">
        <v>8357</v>
      </c>
      <c r="S3040">
        <f t="shared" si="190"/>
        <v>2016</v>
      </c>
      <c r="T3040">
        <f t="shared" si="191"/>
        <v>1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9">
        <v>41637.124305555553</v>
      </c>
      <c r="J3041" s="9">
        <v>41610.586087962962</v>
      </c>
      <c r="K3041" t="b">
        <v>0</v>
      </c>
      <c r="L3041">
        <v>236</v>
      </c>
      <c r="M3041" t="b">
        <v>1</v>
      </c>
      <c r="N3041" s="6" t="s">
        <v>8303</v>
      </c>
      <c r="O3041" s="5">
        <f t="shared" si="188"/>
        <v>108.71389999999998</v>
      </c>
      <c r="P3041">
        <f t="shared" si="189"/>
        <v>92.130423728813554</v>
      </c>
      <c r="Q3041" s="6" t="s">
        <v>8317</v>
      </c>
      <c r="R3041" s="6" t="s">
        <v>8357</v>
      </c>
      <c r="S3041">
        <f t="shared" si="190"/>
        <v>2013</v>
      </c>
      <c r="T3041">
        <f t="shared" si="191"/>
        <v>12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9">
        <v>42181.749999999993</v>
      </c>
      <c r="J3042" s="9">
        <v>42177.583576388883</v>
      </c>
      <c r="K3042" t="b">
        <v>0</v>
      </c>
      <c r="L3042">
        <v>42</v>
      </c>
      <c r="M3042" t="b">
        <v>1</v>
      </c>
      <c r="N3042" s="6" t="s">
        <v>8303</v>
      </c>
      <c r="O3042" s="5">
        <f t="shared" si="188"/>
        <v>107.5</v>
      </c>
      <c r="P3042">
        <f t="shared" si="189"/>
        <v>76.785714285714292</v>
      </c>
      <c r="Q3042" s="6" t="s">
        <v>8317</v>
      </c>
      <c r="R3042" s="6" t="s">
        <v>8357</v>
      </c>
      <c r="S3042">
        <f t="shared" si="190"/>
        <v>2015</v>
      </c>
      <c r="T3042">
        <f t="shared" si="191"/>
        <v>6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9">
        <v>42389.660277777781</v>
      </c>
      <c r="J3043" s="9">
        <v>42359.660277777781</v>
      </c>
      <c r="K3043" t="b">
        <v>0</v>
      </c>
      <c r="L3043">
        <v>95</v>
      </c>
      <c r="M3043" t="b">
        <v>1</v>
      </c>
      <c r="N3043" s="6" t="s">
        <v>8303</v>
      </c>
      <c r="O3043" s="5">
        <f t="shared" si="188"/>
        <v>110.48192771084338</v>
      </c>
      <c r="P3043">
        <f t="shared" si="189"/>
        <v>96.526315789473685</v>
      </c>
      <c r="Q3043" s="6" t="s">
        <v>8317</v>
      </c>
      <c r="R3043" s="6" t="s">
        <v>8357</v>
      </c>
      <c r="S3043">
        <f t="shared" si="190"/>
        <v>2015</v>
      </c>
      <c r="T3043">
        <f t="shared" si="191"/>
        <v>12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9">
        <v>42283.479710648149</v>
      </c>
      <c r="J3044" s="9">
        <v>42253.479710648149</v>
      </c>
      <c r="K3044" t="b">
        <v>0</v>
      </c>
      <c r="L3044">
        <v>37</v>
      </c>
      <c r="M3044" t="b">
        <v>1</v>
      </c>
      <c r="N3044" s="6" t="s">
        <v>8303</v>
      </c>
      <c r="O3044" s="5">
        <f t="shared" si="188"/>
        <v>128</v>
      </c>
      <c r="P3044">
        <f t="shared" si="189"/>
        <v>51.891891891891895</v>
      </c>
      <c r="Q3044" s="6" t="s">
        <v>8317</v>
      </c>
      <c r="R3044" s="6" t="s">
        <v>8357</v>
      </c>
      <c r="S3044">
        <f t="shared" si="190"/>
        <v>2015</v>
      </c>
      <c r="T3044">
        <f t="shared" si="191"/>
        <v>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9">
        <v>42109.909722222219</v>
      </c>
      <c r="J3045" s="9">
        <v>42082.862256944441</v>
      </c>
      <c r="K3045" t="b">
        <v>0</v>
      </c>
      <c r="L3045">
        <v>128</v>
      </c>
      <c r="M3045" t="b">
        <v>1</v>
      </c>
      <c r="N3045" s="6" t="s">
        <v>8303</v>
      </c>
      <c r="O3045" s="5">
        <f t="shared" si="188"/>
        <v>110.00666666666667</v>
      </c>
      <c r="P3045">
        <f t="shared" si="189"/>
        <v>128.9140625</v>
      </c>
      <c r="Q3045" s="6" t="s">
        <v>8317</v>
      </c>
      <c r="R3045" s="6" t="s">
        <v>8357</v>
      </c>
      <c r="S3045">
        <f t="shared" si="190"/>
        <v>2015</v>
      </c>
      <c r="T3045">
        <f t="shared" si="191"/>
        <v>3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9">
        <v>42402.518495370365</v>
      </c>
      <c r="J3046" s="9">
        <v>42387.518495370365</v>
      </c>
      <c r="K3046" t="b">
        <v>0</v>
      </c>
      <c r="L3046">
        <v>156</v>
      </c>
      <c r="M3046" t="b">
        <v>1</v>
      </c>
      <c r="N3046" s="6" t="s">
        <v>8303</v>
      </c>
      <c r="O3046" s="5">
        <f t="shared" si="188"/>
        <v>109.34166666666667</v>
      </c>
      <c r="P3046">
        <f t="shared" si="189"/>
        <v>84.108974358974365</v>
      </c>
      <c r="Q3046" s="6" t="s">
        <v>8317</v>
      </c>
      <c r="R3046" s="6" t="s">
        <v>8357</v>
      </c>
      <c r="S3046">
        <f t="shared" si="190"/>
        <v>2016</v>
      </c>
      <c r="T3046">
        <f t="shared" si="191"/>
        <v>1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9">
        <v>41872.947395833333</v>
      </c>
      <c r="J3047" s="9">
        <v>41842.947395833333</v>
      </c>
      <c r="K3047" t="b">
        <v>0</v>
      </c>
      <c r="L3047">
        <v>64</v>
      </c>
      <c r="M3047" t="b">
        <v>1</v>
      </c>
      <c r="N3047" s="6" t="s">
        <v>8303</v>
      </c>
      <c r="O3047" s="5">
        <f t="shared" si="188"/>
        <v>132.70650000000001</v>
      </c>
      <c r="P3047">
        <f t="shared" si="189"/>
        <v>82.941562500000003</v>
      </c>
      <c r="Q3047" s="6" t="s">
        <v>8317</v>
      </c>
      <c r="R3047" s="6" t="s">
        <v>8357</v>
      </c>
      <c r="S3047">
        <f t="shared" si="190"/>
        <v>2014</v>
      </c>
      <c r="T3047">
        <f t="shared" si="191"/>
        <v>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9">
        <v>41891.994444444441</v>
      </c>
      <c r="J3048" s="9">
        <v>41862.59474537037</v>
      </c>
      <c r="K3048" t="b">
        <v>0</v>
      </c>
      <c r="L3048">
        <v>58</v>
      </c>
      <c r="M3048" t="b">
        <v>1</v>
      </c>
      <c r="N3048" s="6" t="s">
        <v>8303</v>
      </c>
      <c r="O3048" s="5">
        <f t="shared" si="188"/>
        <v>190.84810126582278</v>
      </c>
      <c r="P3048">
        <f t="shared" si="189"/>
        <v>259.94827586206895</v>
      </c>
      <c r="Q3048" s="6" t="s">
        <v>8317</v>
      </c>
      <c r="R3048" s="6" t="s">
        <v>8357</v>
      </c>
      <c r="S3048">
        <f t="shared" si="190"/>
        <v>2014</v>
      </c>
      <c r="T3048">
        <f t="shared" si="191"/>
        <v>8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9">
        <v>42487.344444444439</v>
      </c>
      <c r="J3049" s="9">
        <v>42443.780717592592</v>
      </c>
      <c r="K3049" t="b">
        <v>0</v>
      </c>
      <c r="L3049">
        <v>20</v>
      </c>
      <c r="M3049" t="b">
        <v>1</v>
      </c>
      <c r="N3049" s="6" t="s">
        <v>8303</v>
      </c>
      <c r="O3049" s="5">
        <f t="shared" si="188"/>
        <v>149</v>
      </c>
      <c r="P3049">
        <f t="shared" si="189"/>
        <v>37.25</v>
      </c>
      <c r="Q3049" s="6" t="s">
        <v>8317</v>
      </c>
      <c r="R3049" s="6" t="s">
        <v>8357</v>
      </c>
      <c r="S3049">
        <f t="shared" si="190"/>
        <v>2016</v>
      </c>
      <c r="T3049">
        <f t="shared" si="191"/>
        <v>3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9">
        <v>42004.681944444441</v>
      </c>
      <c r="J3050" s="9">
        <v>41975.692847222213</v>
      </c>
      <c r="K3050" t="b">
        <v>0</v>
      </c>
      <c r="L3050">
        <v>47</v>
      </c>
      <c r="M3050" t="b">
        <v>1</v>
      </c>
      <c r="N3050" s="6" t="s">
        <v>8303</v>
      </c>
      <c r="O3050" s="5">
        <f t="shared" si="188"/>
        <v>166.4</v>
      </c>
      <c r="P3050">
        <f t="shared" si="189"/>
        <v>177.02127659574469</v>
      </c>
      <c r="Q3050" s="6" t="s">
        <v>8317</v>
      </c>
      <c r="R3050" s="6" t="s">
        <v>8357</v>
      </c>
      <c r="S3050">
        <f t="shared" si="190"/>
        <v>2014</v>
      </c>
      <c r="T3050">
        <f t="shared" si="191"/>
        <v>12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9">
        <v>42168.806192129625</v>
      </c>
      <c r="J3051" s="9">
        <v>42138.806192129625</v>
      </c>
      <c r="K3051" t="b">
        <v>0</v>
      </c>
      <c r="L3051">
        <v>54</v>
      </c>
      <c r="M3051" t="b">
        <v>1</v>
      </c>
      <c r="N3051" s="6" t="s">
        <v>8303</v>
      </c>
      <c r="O3051" s="5">
        <f t="shared" si="188"/>
        <v>106.66666666666667</v>
      </c>
      <c r="P3051">
        <f t="shared" si="189"/>
        <v>74.074074074074076</v>
      </c>
      <c r="Q3051" s="6" t="s">
        <v>8317</v>
      </c>
      <c r="R3051" s="6" t="s">
        <v>8357</v>
      </c>
      <c r="S3051">
        <f t="shared" si="190"/>
        <v>2015</v>
      </c>
      <c r="T3051">
        <f t="shared" si="191"/>
        <v>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9">
        <v>42494.960185185184</v>
      </c>
      <c r="J3052" s="9">
        <v>42464.960185185184</v>
      </c>
      <c r="K3052" t="b">
        <v>0</v>
      </c>
      <c r="L3052">
        <v>9</v>
      </c>
      <c r="M3052" t="b">
        <v>1</v>
      </c>
      <c r="N3052" s="6" t="s">
        <v>8303</v>
      </c>
      <c r="O3052" s="5">
        <f t="shared" si="188"/>
        <v>106</v>
      </c>
      <c r="P3052">
        <f t="shared" si="189"/>
        <v>70.666666666666671</v>
      </c>
      <c r="Q3052" s="6" t="s">
        <v>8317</v>
      </c>
      <c r="R3052" s="6" t="s">
        <v>8357</v>
      </c>
      <c r="S3052">
        <f t="shared" si="190"/>
        <v>2016</v>
      </c>
      <c r="T3052">
        <f t="shared" si="191"/>
        <v>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9">
        <v>42774.207696759251</v>
      </c>
      <c r="J3053" s="9">
        <v>42744.207696759251</v>
      </c>
      <c r="K3053" t="b">
        <v>1</v>
      </c>
      <c r="L3053">
        <v>35</v>
      </c>
      <c r="M3053" t="b">
        <v>0</v>
      </c>
      <c r="N3053" s="6" t="s">
        <v>8303</v>
      </c>
      <c r="O3053" s="5">
        <f t="shared" si="188"/>
        <v>23.62857142857143</v>
      </c>
      <c r="P3053">
        <f t="shared" si="189"/>
        <v>23.62857142857143</v>
      </c>
      <c r="Q3053" s="6" t="s">
        <v>8317</v>
      </c>
      <c r="R3053" s="6" t="s">
        <v>8357</v>
      </c>
      <c r="S3053">
        <f t="shared" si="190"/>
        <v>2017</v>
      </c>
      <c r="T3053">
        <f t="shared" si="191"/>
        <v>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9">
        <v>42152.457638888889</v>
      </c>
      <c r="J3054" s="9">
        <v>42122.461736111109</v>
      </c>
      <c r="K3054" t="b">
        <v>0</v>
      </c>
      <c r="L3054">
        <v>2</v>
      </c>
      <c r="M3054" t="b">
        <v>0</v>
      </c>
      <c r="N3054" s="6" t="s">
        <v>8303</v>
      </c>
      <c r="O3054" s="5">
        <f t="shared" si="188"/>
        <v>0.15</v>
      </c>
      <c r="P3054">
        <f t="shared" si="189"/>
        <v>37.5</v>
      </c>
      <c r="Q3054" s="6" t="s">
        <v>8317</v>
      </c>
      <c r="R3054" s="6" t="s">
        <v>8357</v>
      </c>
      <c r="S3054">
        <f t="shared" si="190"/>
        <v>2015</v>
      </c>
      <c r="T3054">
        <f t="shared" si="191"/>
        <v>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9">
        <v>41913.957638888889</v>
      </c>
      <c r="J3055" s="9">
        <v>41862.553391203699</v>
      </c>
      <c r="K3055" t="b">
        <v>0</v>
      </c>
      <c r="L3055">
        <v>3</v>
      </c>
      <c r="M3055" t="b">
        <v>0</v>
      </c>
      <c r="N3055" s="6" t="s">
        <v>8303</v>
      </c>
      <c r="O3055" s="5">
        <f t="shared" si="188"/>
        <v>0.4</v>
      </c>
      <c r="P3055">
        <f t="shared" si="189"/>
        <v>13.333333333333334</v>
      </c>
      <c r="Q3055" s="6" t="s">
        <v>8317</v>
      </c>
      <c r="R3055" s="6" t="s">
        <v>8357</v>
      </c>
      <c r="S3055">
        <f t="shared" si="190"/>
        <v>2014</v>
      </c>
      <c r="T3055">
        <f t="shared" si="191"/>
        <v>8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9">
        <v>42064.836111111108</v>
      </c>
      <c r="J3056" s="9">
        <v>42027.624467592592</v>
      </c>
      <c r="K3056" t="b">
        <v>0</v>
      </c>
      <c r="L3056">
        <v>0</v>
      </c>
      <c r="M3056" t="b">
        <v>0</v>
      </c>
      <c r="N3056" s="6" t="s">
        <v>8303</v>
      </c>
      <c r="O3056" s="5">
        <f t="shared" si="188"/>
        <v>0</v>
      </c>
      <c r="P3056" t="e">
        <f t="shared" si="189"/>
        <v>#DIV/0!</v>
      </c>
      <c r="Q3056" s="6" t="s">
        <v>8317</v>
      </c>
      <c r="R3056" s="6" t="s">
        <v>8357</v>
      </c>
      <c r="S3056">
        <f t="shared" si="190"/>
        <v>2015</v>
      </c>
      <c r="T3056">
        <f t="shared" si="191"/>
        <v>1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9">
        <v>42013.749884259254</v>
      </c>
      <c r="J3057" s="9">
        <v>41953.749884259254</v>
      </c>
      <c r="K3057" t="b">
        <v>0</v>
      </c>
      <c r="L3057">
        <v>1</v>
      </c>
      <c r="M3057" t="b">
        <v>0</v>
      </c>
      <c r="N3057" s="6" t="s">
        <v>8303</v>
      </c>
      <c r="O3057" s="5">
        <f t="shared" si="188"/>
        <v>5.0000000000000001E-3</v>
      </c>
      <c r="P3057">
        <f t="shared" si="189"/>
        <v>1</v>
      </c>
      <c r="Q3057" s="6" t="s">
        <v>8317</v>
      </c>
      <c r="R3057" s="6" t="s">
        <v>8357</v>
      </c>
      <c r="S3057">
        <f t="shared" si="190"/>
        <v>2014</v>
      </c>
      <c r="T3057">
        <f t="shared" si="191"/>
        <v>11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9">
        <v>41911.428055555552</v>
      </c>
      <c r="J3058" s="9">
        <v>41851.428055555552</v>
      </c>
      <c r="K3058" t="b">
        <v>0</v>
      </c>
      <c r="L3058">
        <v>0</v>
      </c>
      <c r="M3058" t="b">
        <v>0</v>
      </c>
      <c r="N3058" s="6" t="s">
        <v>8303</v>
      </c>
      <c r="O3058" s="5">
        <f t="shared" si="188"/>
        <v>0</v>
      </c>
      <c r="P3058" t="e">
        <f t="shared" si="189"/>
        <v>#DIV/0!</v>
      </c>
      <c r="Q3058" s="6" t="s">
        <v>8317</v>
      </c>
      <c r="R3058" s="6" t="s">
        <v>8357</v>
      </c>
      <c r="S3058">
        <f t="shared" si="190"/>
        <v>2014</v>
      </c>
      <c r="T3058">
        <f t="shared" si="191"/>
        <v>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9">
        <v>42463.400590277779</v>
      </c>
      <c r="J3059" s="9">
        <v>42433.442256944443</v>
      </c>
      <c r="K3059" t="b">
        <v>0</v>
      </c>
      <c r="L3059">
        <v>0</v>
      </c>
      <c r="M3059" t="b">
        <v>0</v>
      </c>
      <c r="N3059" s="6" t="s">
        <v>8303</v>
      </c>
      <c r="O3059" s="5">
        <f t="shared" si="188"/>
        <v>0</v>
      </c>
      <c r="P3059" t="e">
        <f t="shared" si="189"/>
        <v>#DIV/0!</v>
      </c>
      <c r="Q3059" s="6" t="s">
        <v>8317</v>
      </c>
      <c r="R3059" s="6" t="s">
        <v>8357</v>
      </c>
      <c r="S3059">
        <f t="shared" si="190"/>
        <v>2016</v>
      </c>
      <c r="T3059">
        <f t="shared" si="191"/>
        <v>3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9">
        <v>42510.165972222218</v>
      </c>
      <c r="J3060" s="9">
        <v>42460.165972222218</v>
      </c>
      <c r="K3060" t="b">
        <v>0</v>
      </c>
      <c r="L3060">
        <v>3</v>
      </c>
      <c r="M3060" t="b">
        <v>0</v>
      </c>
      <c r="N3060" s="6" t="s">
        <v>8303</v>
      </c>
      <c r="O3060" s="5">
        <f t="shared" si="188"/>
        <v>1.6666666666666666E-2</v>
      </c>
      <c r="P3060">
        <f t="shared" si="189"/>
        <v>1</v>
      </c>
      <c r="Q3060" s="6" t="s">
        <v>8317</v>
      </c>
      <c r="R3060" s="6" t="s">
        <v>8357</v>
      </c>
      <c r="S3060">
        <f t="shared" si="190"/>
        <v>2016</v>
      </c>
      <c r="T3060">
        <f t="shared" si="191"/>
        <v>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9">
        <v>41859.727384259255</v>
      </c>
      <c r="J3061" s="9">
        <v>41829.727384259255</v>
      </c>
      <c r="K3061" t="b">
        <v>0</v>
      </c>
      <c r="L3061">
        <v>11</v>
      </c>
      <c r="M3061" t="b">
        <v>0</v>
      </c>
      <c r="N3061" s="6" t="s">
        <v>8303</v>
      </c>
      <c r="O3061" s="5">
        <f t="shared" si="188"/>
        <v>3.0066666666666664</v>
      </c>
      <c r="P3061">
        <f t="shared" si="189"/>
        <v>41</v>
      </c>
      <c r="Q3061" s="6" t="s">
        <v>8317</v>
      </c>
      <c r="R3061" s="6" t="s">
        <v>8357</v>
      </c>
      <c r="S3061">
        <f t="shared" si="190"/>
        <v>2014</v>
      </c>
      <c r="T3061">
        <f t="shared" si="191"/>
        <v>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9">
        <v>42275.066365740735</v>
      </c>
      <c r="J3062" s="9">
        <v>42245.066365740735</v>
      </c>
      <c r="K3062" t="b">
        <v>0</v>
      </c>
      <c r="L3062">
        <v>6</v>
      </c>
      <c r="M3062" t="b">
        <v>0</v>
      </c>
      <c r="N3062" s="6" t="s">
        <v>8303</v>
      </c>
      <c r="O3062" s="5">
        <f t="shared" si="188"/>
        <v>0.15227272727272728</v>
      </c>
      <c r="P3062">
        <f t="shared" si="189"/>
        <v>55.833333333333336</v>
      </c>
      <c r="Q3062" s="6" t="s">
        <v>8317</v>
      </c>
      <c r="R3062" s="6" t="s">
        <v>8357</v>
      </c>
      <c r="S3062">
        <f t="shared" si="190"/>
        <v>2015</v>
      </c>
      <c r="T3062">
        <f t="shared" si="191"/>
        <v>8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9">
        <v>41864.575787037036</v>
      </c>
      <c r="J3063" s="9">
        <v>41834.575787037036</v>
      </c>
      <c r="K3063" t="b">
        <v>0</v>
      </c>
      <c r="L3063">
        <v>0</v>
      </c>
      <c r="M3063" t="b">
        <v>0</v>
      </c>
      <c r="N3063" s="6" t="s">
        <v>8303</v>
      </c>
      <c r="O3063" s="5">
        <f t="shared" si="188"/>
        <v>0</v>
      </c>
      <c r="P3063" t="e">
        <f t="shared" si="189"/>
        <v>#DIV/0!</v>
      </c>
      <c r="Q3063" s="6" t="s">
        <v>8317</v>
      </c>
      <c r="R3063" s="6" t="s">
        <v>8357</v>
      </c>
      <c r="S3063">
        <f t="shared" si="190"/>
        <v>2014</v>
      </c>
      <c r="T3063">
        <f t="shared" si="191"/>
        <v>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9">
        <v>42277.541666666664</v>
      </c>
      <c r="J3064" s="9">
        <v>42248.3274537037</v>
      </c>
      <c r="K3064" t="b">
        <v>0</v>
      </c>
      <c r="L3064">
        <v>67</v>
      </c>
      <c r="M3064" t="b">
        <v>0</v>
      </c>
      <c r="N3064" s="6" t="s">
        <v>8303</v>
      </c>
      <c r="O3064" s="5">
        <f t="shared" si="188"/>
        <v>66.84</v>
      </c>
      <c r="P3064">
        <f t="shared" si="189"/>
        <v>99.761194029850742</v>
      </c>
      <c r="Q3064" s="6" t="s">
        <v>8317</v>
      </c>
      <c r="R3064" s="6" t="s">
        <v>8357</v>
      </c>
      <c r="S3064">
        <f t="shared" si="190"/>
        <v>2015</v>
      </c>
      <c r="T3064">
        <f t="shared" si="191"/>
        <v>9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9">
        <v>42665.714560185181</v>
      </c>
      <c r="J3065" s="9">
        <v>42630.714560185181</v>
      </c>
      <c r="K3065" t="b">
        <v>0</v>
      </c>
      <c r="L3065">
        <v>23</v>
      </c>
      <c r="M3065" t="b">
        <v>0</v>
      </c>
      <c r="N3065" s="6" t="s">
        <v>8303</v>
      </c>
      <c r="O3065" s="5">
        <f t="shared" si="188"/>
        <v>19.566666666666666</v>
      </c>
      <c r="P3065">
        <f t="shared" si="189"/>
        <v>25.521739130434781</v>
      </c>
      <c r="Q3065" s="6" t="s">
        <v>8317</v>
      </c>
      <c r="R3065" s="6" t="s">
        <v>8357</v>
      </c>
      <c r="S3065">
        <f t="shared" si="190"/>
        <v>2016</v>
      </c>
      <c r="T3065">
        <f t="shared" si="191"/>
        <v>9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9">
        <v>42330.082638888889</v>
      </c>
      <c r="J3066" s="9">
        <v>42298.9218287037</v>
      </c>
      <c r="K3066" t="b">
        <v>0</v>
      </c>
      <c r="L3066">
        <v>72</v>
      </c>
      <c r="M3066" t="b">
        <v>0</v>
      </c>
      <c r="N3066" s="6" t="s">
        <v>8303</v>
      </c>
      <c r="O3066" s="5">
        <f t="shared" si="188"/>
        <v>11.294666666666666</v>
      </c>
      <c r="P3066">
        <f t="shared" si="189"/>
        <v>117.65277777777777</v>
      </c>
      <c r="Q3066" s="6" t="s">
        <v>8317</v>
      </c>
      <c r="R3066" s="6" t="s">
        <v>8357</v>
      </c>
      <c r="S3066">
        <f t="shared" si="190"/>
        <v>2015</v>
      </c>
      <c r="T3066">
        <f t="shared" si="191"/>
        <v>10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9">
        <v>41849.846898148149</v>
      </c>
      <c r="J3067" s="9">
        <v>41824.846898148149</v>
      </c>
      <c r="K3067" t="b">
        <v>0</v>
      </c>
      <c r="L3067">
        <v>2</v>
      </c>
      <c r="M3067" t="b">
        <v>0</v>
      </c>
      <c r="N3067" s="6" t="s">
        <v>8303</v>
      </c>
      <c r="O3067" s="5">
        <f t="shared" si="188"/>
        <v>0.04</v>
      </c>
      <c r="P3067">
        <f t="shared" si="189"/>
        <v>5</v>
      </c>
      <c r="Q3067" s="6" t="s">
        <v>8317</v>
      </c>
      <c r="R3067" s="6" t="s">
        <v>8357</v>
      </c>
      <c r="S3067">
        <f t="shared" si="190"/>
        <v>2014</v>
      </c>
      <c r="T3067">
        <f t="shared" si="191"/>
        <v>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9">
        <v>42561.020104166666</v>
      </c>
      <c r="J3068" s="9">
        <v>42531.020104166666</v>
      </c>
      <c r="K3068" t="b">
        <v>0</v>
      </c>
      <c r="L3068">
        <v>15</v>
      </c>
      <c r="M3068" t="b">
        <v>0</v>
      </c>
      <c r="N3068" s="6" t="s">
        <v>8303</v>
      </c>
      <c r="O3068" s="5">
        <f t="shared" si="188"/>
        <v>11.985714285714286</v>
      </c>
      <c r="P3068">
        <f t="shared" si="189"/>
        <v>2796.6666666666665</v>
      </c>
      <c r="Q3068" s="6" t="s">
        <v>8317</v>
      </c>
      <c r="R3068" s="6" t="s">
        <v>8357</v>
      </c>
      <c r="S3068">
        <f t="shared" si="190"/>
        <v>2016</v>
      </c>
      <c r="T3068">
        <f t="shared" si="191"/>
        <v>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9">
        <v>42256.730081018519</v>
      </c>
      <c r="J3069" s="9">
        <v>42226.730081018519</v>
      </c>
      <c r="K3069" t="b">
        <v>0</v>
      </c>
      <c r="L3069">
        <v>1</v>
      </c>
      <c r="M3069" t="b">
        <v>0</v>
      </c>
      <c r="N3069" s="6" t="s">
        <v>8303</v>
      </c>
      <c r="O3069" s="5">
        <f t="shared" si="188"/>
        <v>2.5</v>
      </c>
      <c r="P3069">
        <f t="shared" si="189"/>
        <v>200</v>
      </c>
      <c r="Q3069" s="6" t="s">
        <v>8317</v>
      </c>
      <c r="R3069" s="6" t="s">
        <v>8357</v>
      </c>
      <c r="S3069">
        <f t="shared" si="190"/>
        <v>2015</v>
      </c>
      <c r="T3069">
        <f t="shared" si="191"/>
        <v>8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9">
        <v>42293.483240740738</v>
      </c>
      <c r="J3070" s="9">
        <v>42263.483240740738</v>
      </c>
      <c r="K3070" t="b">
        <v>0</v>
      </c>
      <c r="L3070">
        <v>2</v>
      </c>
      <c r="M3070" t="b">
        <v>0</v>
      </c>
      <c r="N3070" s="6" t="s">
        <v>8303</v>
      </c>
      <c r="O3070" s="5">
        <f t="shared" si="188"/>
        <v>6.9999999999999993E-2</v>
      </c>
      <c r="P3070">
        <f t="shared" si="189"/>
        <v>87.5</v>
      </c>
      <c r="Q3070" s="6" t="s">
        <v>8317</v>
      </c>
      <c r="R3070" s="6" t="s">
        <v>8357</v>
      </c>
      <c r="S3070">
        <f t="shared" si="190"/>
        <v>2015</v>
      </c>
      <c r="T3070">
        <f t="shared" si="191"/>
        <v>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9">
        <v>41987.625393518516</v>
      </c>
      <c r="J3071" s="9">
        <v>41957.625393518516</v>
      </c>
      <c r="K3071" t="b">
        <v>0</v>
      </c>
      <c r="L3071">
        <v>7</v>
      </c>
      <c r="M3071" t="b">
        <v>0</v>
      </c>
      <c r="N3071" s="6" t="s">
        <v>8303</v>
      </c>
      <c r="O3071" s="5">
        <f t="shared" si="188"/>
        <v>14.099999999999998</v>
      </c>
      <c r="P3071">
        <f t="shared" si="189"/>
        <v>20.142857142857142</v>
      </c>
      <c r="Q3071" s="6" t="s">
        <v>8317</v>
      </c>
      <c r="R3071" s="6" t="s">
        <v>8357</v>
      </c>
      <c r="S3071">
        <f t="shared" si="190"/>
        <v>2014</v>
      </c>
      <c r="T3071">
        <f t="shared" si="191"/>
        <v>11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9">
        <v>42711.525104166663</v>
      </c>
      <c r="J3072" s="9">
        <v>42690.525104166663</v>
      </c>
      <c r="K3072" t="b">
        <v>0</v>
      </c>
      <c r="L3072">
        <v>16</v>
      </c>
      <c r="M3072" t="b">
        <v>0</v>
      </c>
      <c r="N3072" s="6" t="s">
        <v>8303</v>
      </c>
      <c r="O3072" s="5">
        <f t="shared" si="188"/>
        <v>3.34</v>
      </c>
      <c r="P3072">
        <f t="shared" si="189"/>
        <v>20.875</v>
      </c>
      <c r="Q3072" s="6" t="s">
        <v>8317</v>
      </c>
      <c r="R3072" s="6" t="s">
        <v>8357</v>
      </c>
      <c r="S3072">
        <f t="shared" si="190"/>
        <v>2016</v>
      </c>
      <c r="T3072">
        <f t="shared" si="191"/>
        <v>11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9">
        <v>42115.040972222218</v>
      </c>
      <c r="J3073" s="9">
        <v>42097.524085648147</v>
      </c>
      <c r="K3073" t="b">
        <v>0</v>
      </c>
      <c r="L3073">
        <v>117</v>
      </c>
      <c r="M3073" t="b">
        <v>0</v>
      </c>
      <c r="N3073" s="6" t="s">
        <v>8303</v>
      </c>
      <c r="O3073" s="5">
        <f t="shared" si="188"/>
        <v>59.774999999999999</v>
      </c>
      <c r="P3073">
        <f t="shared" si="189"/>
        <v>61.307692307692307</v>
      </c>
      <c r="Q3073" s="6" t="s">
        <v>8317</v>
      </c>
      <c r="R3073" s="6" t="s">
        <v>8357</v>
      </c>
      <c r="S3073">
        <f t="shared" si="190"/>
        <v>2015</v>
      </c>
      <c r="T3073">
        <f t="shared" si="191"/>
        <v>4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9">
        <v>42672.865277777775</v>
      </c>
      <c r="J3074" s="9">
        <v>42658.482199074067</v>
      </c>
      <c r="K3074" t="b">
        <v>0</v>
      </c>
      <c r="L3074">
        <v>2</v>
      </c>
      <c r="M3074" t="b">
        <v>0</v>
      </c>
      <c r="N3074" s="6" t="s">
        <v>8303</v>
      </c>
      <c r="O3074" s="5">
        <f t="shared" ref="O3074:O3137" si="192">E3074/D3074*100</f>
        <v>1.6666666666666666E-2</v>
      </c>
      <c r="P3074">
        <f t="shared" ref="P3074:P3137" si="193">E3074/L3074</f>
        <v>1</v>
      </c>
      <c r="Q3074" s="6" t="s">
        <v>8317</v>
      </c>
      <c r="R3074" s="6" t="s">
        <v>8357</v>
      </c>
      <c r="S3074">
        <f t="shared" si="190"/>
        <v>2016</v>
      </c>
      <c r="T3074">
        <f t="shared" si="191"/>
        <v>10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9">
        <v>42169.59652777778</v>
      </c>
      <c r="J3075" s="9">
        <v>42111.475694444445</v>
      </c>
      <c r="K3075" t="b">
        <v>0</v>
      </c>
      <c r="L3075">
        <v>7</v>
      </c>
      <c r="M3075" t="b">
        <v>0</v>
      </c>
      <c r="N3075" s="6" t="s">
        <v>8303</v>
      </c>
      <c r="O3075" s="5">
        <f t="shared" si="192"/>
        <v>2.3035714285714284E-2</v>
      </c>
      <c r="P3075">
        <f t="shared" si="193"/>
        <v>92.142857142857139</v>
      </c>
      <c r="Q3075" s="6" t="s">
        <v>8317</v>
      </c>
      <c r="R3075" s="6" t="s">
        <v>8357</v>
      </c>
      <c r="S3075">
        <f t="shared" ref="S3075:S3138" si="194">YEAR(J3075)</f>
        <v>2015</v>
      </c>
      <c r="T3075">
        <f t="shared" ref="T3075:T3138" si="195">MONTH(J3075)</f>
        <v>4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9">
        <v>42439.362951388881</v>
      </c>
      <c r="J3076" s="9">
        <v>42409.362951388881</v>
      </c>
      <c r="K3076" t="b">
        <v>0</v>
      </c>
      <c r="L3076">
        <v>3</v>
      </c>
      <c r="M3076" t="b">
        <v>0</v>
      </c>
      <c r="N3076" s="6" t="s">
        <v>8303</v>
      </c>
      <c r="O3076" s="5">
        <f t="shared" si="192"/>
        <v>8.8000000000000009E-2</v>
      </c>
      <c r="P3076">
        <f t="shared" si="193"/>
        <v>7.333333333333333</v>
      </c>
      <c r="Q3076" s="6" t="s">
        <v>8317</v>
      </c>
      <c r="R3076" s="6" t="s">
        <v>8357</v>
      </c>
      <c r="S3076">
        <f t="shared" si="194"/>
        <v>2016</v>
      </c>
      <c r="T3076">
        <f t="shared" si="195"/>
        <v>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9">
        <v>42600.893981481473</v>
      </c>
      <c r="J3077" s="9">
        <v>42550.893981481473</v>
      </c>
      <c r="K3077" t="b">
        <v>0</v>
      </c>
      <c r="L3077">
        <v>20</v>
      </c>
      <c r="M3077" t="b">
        <v>0</v>
      </c>
      <c r="N3077" s="6" t="s">
        <v>8303</v>
      </c>
      <c r="O3077" s="5">
        <f t="shared" si="192"/>
        <v>8.64</v>
      </c>
      <c r="P3077">
        <f t="shared" si="193"/>
        <v>64.8</v>
      </c>
      <c r="Q3077" s="6" t="s">
        <v>8317</v>
      </c>
      <c r="R3077" s="6" t="s">
        <v>8357</v>
      </c>
      <c r="S3077">
        <f t="shared" si="194"/>
        <v>2016</v>
      </c>
      <c r="T3077">
        <f t="shared" si="195"/>
        <v>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9">
        <v>42286.443553240737</v>
      </c>
      <c r="J3078" s="9">
        <v>42226.443553240737</v>
      </c>
      <c r="K3078" t="b">
        <v>0</v>
      </c>
      <c r="L3078">
        <v>50</v>
      </c>
      <c r="M3078" t="b">
        <v>0</v>
      </c>
      <c r="N3078" s="6" t="s">
        <v>8303</v>
      </c>
      <c r="O3078" s="5">
        <f t="shared" si="192"/>
        <v>15.06</v>
      </c>
      <c r="P3078">
        <f t="shared" si="193"/>
        <v>30.12</v>
      </c>
      <c r="Q3078" s="6" t="s">
        <v>8317</v>
      </c>
      <c r="R3078" s="6" t="s">
        <v>8357</v>
      </c>
      <c r="S3078">
        <f t="shared" si="194"/>
        <v>2015</v>
      </c>
      <c r="T3078">
        <f t="shared" si="195"/>
        <v>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9">
        <v>42796.74858796296</v>
      </c>
      <c r="J3079" s="9">
        <v>42766.74858796296</v>
      </c>
      <c r="K3079" t="b">
        <v>0</v>
      </c>
      <c r="L3079">
        <v>2</v>
      </c>
      <c r="M3079" t="b">
        <v>0</v>
      </c>
      <c r="N3079" s="6" t="s">
        <v>8303</v>
      </c>
      <c r="O3079" s="5">
        <f t="shared" si="192"/>
        <v>0.47727272727272729</v>
      </c>
      <c r="P3079">
        <f t="shared" si="193"/>
        <v>52.5</v>
      </c>
      <c r="Q3079" s="6" t="s">
        <v>8317</v>
      </c>
      <c r="R3079" s="6" t="s">
        <v>8357</v>
      </c>
      <c r="S3079">
        <f t="shared" si="194"/>
        <v>2017</v>
      </c>
      <c r="T3079">
        <f t="shared" si="195"/>
        <v>1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9">
        <v>42060.930497685178</v>
      </c>
      <c r="J3080" s="9">
        <v>42030.930497685178</v>
      </c>
      <c r="K3080" t="b">
        <v>0</v>
      </c>
      <c r="L3080">
        <v>3</v>
      </c>
      <c r="M3080" t="b">
        <v>0</v>
      </c>
      <c r="N3080" s="6" t="s">
        <v>8303</v>
      </c>
      <c r="O3080" s="5">
        <f t="shared" si="192"/>
        <v>0.11833333333333333</v>
      </c>
      <c r="P3080">
        <f t="shared" si="193"/>
        <v>23.666666666666668</v>
      </c>
      <c r="Q3080" s="6" t="s">
        <v>8317</v>
      </c>
      <c r="R3080" s="6" t="s">
        <v>8357</v>
      </c>
      <c r="S3080">
        <f t="shared" si="194"/>
        <v>2015</v>
      </c>
      <c r="T3080">
        <f t="shared" si="195"/>
        <v>1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9">
        <v>42085.463368055549</v>
      </c>
      <c r="J3081" s="9">
        <v>42055.50503472222</v>
      </c>
      <c r="K3081" t="b">
        <v>0</v>
      </c>
      <c r="L3081">
        <v>27</v>
      </c>
      <c r="M3081" t="b">
        <v>0</v>
      </c>
      <c r="N3081" s="6" t="s">
        <v>8303</v>
      </c>
      <c r="O3081" s="5">
        <f t="shared" si="192"/>
        <v>0.8417399858735245</v>
      </c>
      <c r="P3081">
        <f t="shared" si="193"/>
        <v>415.77777777777777</v>
      </c>
      <c r="Q3081" s="6" t="s">
        <v>8317</v>
      </c>
      <c r="R3081" s="6" t="s">
        <v>8357</v>
      </c>
      <c r="S3081">
        <f t="shared" si="194"/>
        <v>2015</v>
      </c>
      <c r="T3081">
        <f t="shared" si="195"/>
        <v>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9">
        <v>41999.861620370364</v>
      </c>
      <c r="J3082" s="9">
        <v>41939.8199537037</v>
      </c>
      <c r="K3082" t="b">
        <v>0</v>
      </c>
      <c r="L3082">
        <v>7</v>
      </c>
      <c r="M3082" t="b">
        <v>0</v>
      </c>
      <c r="N3082" s="6" t="s">
        <v>8303</v>
      </c>
      <c r="O3082" s="5">
        <f t="shared" si="192"/>
        <v>1.8799999999999997E-2</v>
      </c>
      <c r="P3082">
        <f t="shared" si="193"/>
        <v>53.714285714285715</v>
      </c>
      <c r="Q3082" s="6" t="s">
        <v>8317</v>
      </c>
      <c r="R3082" s="6" t="s">
        <v>8357</v>
      </c>
      <c r="S3082">
        <f t="shared" si="194"/>
        <v>2014</v>
      </c>
      <c r="T3082">
        <f t="shared" si="195"/>
        <v>10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9">
        <v>42266.973275462959</v>
      </c>
      <c r="J3083" s="9">
        <v>42236.973275462959</v>
      </c>
      <c r="K3083" t="b">
        <v>0</v>
      </c>
      <c r="L3083">
        <v>5</v>
      </c>
      <c r="M3083" t="b">
        <v>0</v>
      </c>
      <c r="N3083" s="6" t="s">
        <v>8303</v>
      </c>
      <c r="O3083" s="5">
        <f t="shared" si="192"/>
        <v>0.21029999999999999</v>
      </c>
      <c r="P3083">
        <f t="shared" si="193"/>
        <v>420.6</v>
      </c>
      <c r="Q3083" s="6" t="s">
        <v>8317</v>
      </c>
      <c r="R3083" s="6" t="s">
        <v>8357</v>
      </c>
      <c r="S3083">
        <f t="shared" si="194"/>
        <v>2015</v>
      </c>
      <c r="T3083">
        <f t="shared" si="195"/>
        <v>8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9">
        <v>42323.756319444445</v>
      </c>
      <c r="J3084" s="9">
        <v>42293.714652777773</v>
      </c>
      <c r="K3084" t="b">
        <v>0</v>
      </c>
      <c r="L3084">
        <v>0</v>
      </c>
      <c r="M3084" t="b">
        <v>0</v>
      </c>
      <c r="N3084" s="6" t="s">
        <v>8303</v>
      </c>
      <c r="O3084" s="5">
        <f t="shared" si="192"/>
        <v>0</v>
      </c>
      <c r="P3084" t="e">
        <f t="shared" si="193"/>
        <v>#DIV/0!</v>
      </c>
      <c r="Q3084" s="6" t="s">
        <v>8317</v>
      </c>
      <c r="R3084" s="6" t="s">
        <v>8357</v>
      </c>
      <c r="S3084">
        <f t="shared" si="194"/>
        <v>2015</v>
      </c>
      <c r="T3084">
        <f t="shared" si="195"/>
        <v>10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9">
        <v>41883</v>
      </c>
      <c r="J3085" s="9">
        <v>41853.355069444442</v>
      </c>
      <c r="K3085" t="b">
        <v>0</v>
      </c>
      <c r="L3085">
        <v>3</v>
      </c>
      <c r="M3085" t="b">
        <v>0</v>
      </c>
      <c r="N3085" s="6" t="s">
        <v>8303</v>
      </c>
      <c r="O3085" s="5">
        <f t="shared" si="192"/>
        <v>0.27999999999999997</v>
      </c>
      <c r="P3085">
        <f t="shared" si="193"/>
        <v>18.666666666666668</v>
      </c>
      <c r="Q3085" s="6" t="s">
        <v>8317</v>
      </c>
      <c r="R3085" s="6" t="s">
        <v>8357</v>
      </c>
      <c r="S3085">
        <f t="shared" si="194"/>
        <v>2014</v>
      </c>
      <c r="T3085">
        <f t="shared" si="195"/>
        <v>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9">
        <v>42129.574999999997</v>
      </c>
      <c r="J3086" s="9">
        <v>42100.515405092585</v>
      </c>
      <c r="K3086" t="b">
        <v>0</v>
      </c>
      <c r="L3086">
        <v>6</v>
      </c>
      <c r="M3086" t="b">
        <v>0</v>
      </c>
      <c r="N3086" s="6" t="s">
        <v>8303</v>
      </c>
      <c r="O3086" s="5">
        <f t="shared" si="192"/>
        <v>11.57920670115792</v>
      </c>
      <c r="P3086">
        <f t="shared" si="193"/>
        <v>78.333333333333329</v>
      </c>
      <c r="Q3086" s="6" t="s">
        <v>8317</v>
      </c>
      <c r="R3086" s="6" t="s">
        <v>8357</v>
      </c>
      <c r="S3086">
        <f t="shared" si="194"/>
        <v>2015</v>
      </c>
      <c r="T3086">
        <f t="shared" si="195"/>
        <v>4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9">
        <v>42276.675451388881</v>
      </c>
      <c r="J3087" s="9">
        <v>42246.675451388881</v>
      </c>
      <c r="K3087" t="b">
        <v>0</v>
      </c>
      <c r="L3087">
        <v>9</v>
      </c>
      <c r="M3087" t="b">
        <v>0</v>
      </c>
      <c r="N3087" s="6" t="s">
        <v>8303</v>
      </c>
      <c r="O3087" s="5">
        <f t="shared" si="192"/>
        <v>2.44</v>
      </c>
      <c r="P3087">
        <f t="shared" si="193"/>
        <v>67.777777777777771</v>
      </c>
      <c r="Q3087" s="6" t="s">
        <v>8317</v>
      </c>
      <c r="R3087" s="6" t="s">
        <v>8357</v>
      </c>
      <c r="S3087">
        <f t="shared" si="194"/>
        <v>2015</v>
      </c>
      <c r="T3087">
        <f t="shared" si="195"/>
        <v>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9">
        <v>42233.462488425925</v>
      </c>
      <c r="J3088" s="9">
        <v>42173.462488425925</v>
      </c>
      <c r="K3088" t="b">
        <v>0</v>
      </c>
      <c r="L3088">
        <v>3</v>
      </c>
      <c r="M3088" t="b">
        <v>0</v>
      </c>
      <c r="N3088" s="6" t="s">
        <v>8303</v>
      </c>
      <c r="O3088" s="5">
        <f t="shared" si="192"/>
        <v>0.25</v>
      </c>
      <c r="P3088">
        <f t="shared" si="193"/>
        <v>16.666666666666668</v>
      </c>
      <c r="Q3088" s="6" t="s">
        <v>8317</v>
      </c>
      <c r="R3088" s="6" t="s">
        <v>8357</v>
      </c>
      <c r="S3088">
        <f t="shared" si="194"/>
        <v>2015</v>
      </c>
      <c r="T3088">
        <f t="shared" si="195"/>
        <v>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9">
        <v>42724.983680555553</v>
      </c>
      <c r="J3089" s="9">
        <v>42664.942013888889</v>
      </c>
      <c r="K3089" t="b">
        <v>0</v>
      </c>
      <c r="L3089">
        <v>2</v>
      </c>
      <c r="M3089" t="b">
        <v>0</v>
      </c>
      <c r="N3089" s="6" t="s">
        <v>8303</v>
      </c>
      <c r="O3089" s="5">
        <f t="shared" si="192"/>
        <v>0.625</v>
      </c>
      <c r="P3089">
        <f t="shared" si="193"/>
        <v>62.5</v>
      </c>
      <c r="Q3089" s="6" t="s">
        <v>8317</v>
      </c>
      <c r="R3089" s="6" t="s">
        <v>8357</v>
      </c>
      <c r="S3089">
        <f t="shared" si="194"/>
        <v>2016</v>
      </c>
      <c r="T3089">
        <f t="shared" si="195"/>
        <v>10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9">
        <v>42012.361805555549</v>
      </c>
      <c r="J3090" s="9">
        <v>41981.363969907405</v>
      </c>
      <c r="K3090" t="b">
        <v>0</v>
      </c>
      <c r="L3090">
        <v>3</v>
      </c>
      <c r="M3090" t="b">
        <v>0</v>
      </c>
      <c r="N3090" s="6" t="s">
        <v>8303</v>
      </c>
      <c r="O3090" s="5">
        <f t="shared" si="192"/>
        <v>0.19384615384615383</v>
      </c>
      <c r="P3090">
        <f t="shared" si="193"/>
        <v>42</v>
      </c>
      <c r="Q3090" s="6" t="s">
        <v>8317</v>
      </c>
      <c r="R3090" s="6" t="s">
        <v>8357</v>
      </c>
      <c r="S3090">
        <f t="shared" si="194"/>
        <v>2014</v>
      </c>
      <c r="T3090">
        <f t="shared" si="195"/>
        <v>12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9">
        <v>42559.874305555553</v>
      </c>
      <c r="J3091" s="9">
        <v>42528.334293981483</v>
      </c>
      <c r="K3091" t="b">
        <v>0</v>
      </c>
      <c r="L3091">
        <v>45</v>
      </c>
      <c r="M3091" t="b">
        <v>0</v>
      </c>
      <c r="N3091" s="6" t="s">
        <v>8303</v>
      </c>
      <c r="O3091" s="5">
        <f t="shared" si="192"/>
        <v>23.416</v>
      </c>
      <c r="P3091">
        <f t="shared" si="193"/>
        <v>130.0888888888889</v>
      </c>
      <c r="Q3091" s="6" t="s">
        <v>8317</v>
      </c>
      <c r="R3091" s="6" t="s">
        <v>8357</v>
      </c>
      <c r="S3091">
        <f t="shared" si="194"/>
        <v>2016</v>
      </c>
      <c r="T3091">
        <f t="shared" si="195"/>
        <v>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9">
        <v>42125.568807870368</v>
      </c>
      <c r="J3092" s="9">
        <v>42065.610474537032</v>
      </c>
      <c r="K3092" t="b">
        <v>0</v>
      </c>
      <c r="L3092">
        <v>9</v>
      </c>
      <c r="M3092" t="b">
        <v>0</v>
      </c>
      <c r="N3092" s="6" t="s">
        <v>8303</v>
      </c>
      <c r="O3092" s="5">
        <f t="shared" si="192"/>
        <v>5.0808888888888886</v>
      </c>
      <c r="P3092">
        <f t="shared" si="193"/>
        <v>1270.2222222222222</v>
      </c>
      <c r="Q3092" s="6" t="s">
        <v>8317</v>
      </c>
      <c r="R3092" s="6" t="s">
        <v>8357</v>
      </c>
      <c r="S3092">
        <f t="shared" si="194"/>
        <v>2015</v>
      </c>
      <c r="T3092">
        <f t="shared" si="195"/>
        <v>3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9">
        <v>42596.740081018514</v>
      </c>
      <c r="J3093" s="9">
        <v>42566.740081018514</v>
      </c>
      <c r="K3093" t="b">
        <v>0</v>
      </c>
      <c r="L3093">
        <v>9</v>
      </c>
      <c r="M3093" t="b">
        <v>0</v>
      </c>
      <c r="N3093" s="6" t="s">
        <v>8303</v>
      </c>
      <c r="O3093" s="5">
        <f t="shared" si="192"/>
        <v>15.920000000000002</v>
      </c>
      <c r="P3093">
        <f t="shared" si="193"/>
        <v>88.444444444444443</v>
      </c>
      <c r="Q3093" s="6" t="s">
        <v>8317</v>
      </c>
      <c r="R3093" s="6" t="s">
        <v>8357</v>
      </c>
      <c r="S3093">
        <f t="shared" si="194"/>
        <v>2016</v>
      </c>
      <c r="T3093">
        <f t="shared" si="195"/>
        <v>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9">
        <v>42292.708333333336</v>
      </c>
      <c r="J3094" s="9">
        <v>42255.41101851852</v>
      </c>
      <c r="K3094" t="b">
        <v>0</v>
      </c>
      <c r="L3094">
        <v>21</v>
      </c>
      <c r="M3094" t="b">
        <v>0</v>
      </c>
      <c r="N3094" s="6" t="s">
        <v>8303</v>
      </c>
      <c r="O3094" s="5">
        <f t="shared" si="192"/>
        <v>1.1831900000000002</v>
      </c>
      <c r="P3094">
        <f t="shared" si="193"/>
        <v>56.342380952380957</v>
      </c>
      <c r="Q3094" s="6" t="s">
        <v>8317</v>
      </c>
      <c r="R3094" s="6" t="s">
        <v>8357</v>
      </c>
      <c r="S3094">
        <f t="shared" si="194"/>
        <v>2015</v>
      </c>
      <c r="T3094">
        <f t="shared" si="195"/>
        <v>9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9">
        <v>41790.957638888889</v>
      </c>
      <c r="J3095" s="9">
        <v>41760.700706018513</v>
      </c>
      <c r="K3095" t="b">
        <v>0</v>
      </c>
      <c r="L3095">
        <v>17</v>
      </c>
      <c r="M3095" t="b">
        <v>0</v>
      </c>
      <c r="N3095" s="6" t="s">
        <v>8303</v>
      </c>
      <c r="O3095" s="5">
        <f t="shared" si="192"/>
        <v>22.75</v>
      </c>
      <c r="P3095">
        <f t="shared" si="193"/>
        <v>53.529411764705884</v>
      </c>
      <c r="Q3095" s="6" t="s">
        <v>8317</v>
      </c>
      <c r="R3095" s="6" t="s">
        <v>8357</v>
      </c>
      <c r="S3095">
        <f t="shared" si="194"/>
        <v>2014</v>
      </c>
      <c r="T3095">
        <f t="shared" si="195"/>
        <v>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9">
        <v>42267.587453703702</v>
      </c>
      <c r="J3096" s="9">
        <v>42207.587453703702</v>
      </c>
      <c r="K3096" t="b">
        <v>0</v>
      </c>
      <c r="L3096">
        <v>1</v>
      </c>
      <c r="M3096" t="b">
        <v>0</v>
      </c>
      <c r="N3096" s="6" t="s">
        <v>8303</v>
      </c>
      <c r="O3096" s="5">
        <f t="shared" si="192"/>
        <v>2.5000000000000001E-2</v>
      </c>
      <c r="P3096">
        <f t="shared" si="193"/>
        <v>25</v>
      </c>
      <c r="Q3096" s="6" t="s">
        <v>8317</v>
      </c>
      <c r="R3096" s="6" t="s">
        <v>8357</v>
      </c>
      <c r="S3096">
        <f t="shared" si="194"/>
        <v>2015</v>
      </c>
      <c r="T3096">
        <f t="shared" si="195"/>
        <v>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9">
        <v>42582.81689814815</v>
      </c>
      <c r="J3097" s="9">
        <v>42522.81689814815</v>
      </c>
      <c r="K3097" t="b">
        <v>0</v>
      </c>
      <c r="L3097">
        <v>1</v>
      </c>
      <c r="M3097" t="b">
        <v>0</v>
      </c>
      <c r="N3097" s="6" t="s">
        <v>8303</v>
      </c>
      <c r="O3097" s="5">
        <f t="shared" si="192"/>
        <v>0.33512064343163539</v>
      </c>
      <c r="P3097">
        <f t="shared" si="193"/>
        <v>50</v>
      </c>
      <c r="Q3097" s="6" t="s">
        <v>8317</v>
      </c>
      <c r="R3097" s="6" t="s">
        <v>8357</v>
      </c>
      <c r="S3097">
        <f t="shared" si="194"/>
        <v>2016</v>
      </c>
      <c r="T3097">
        <f t="shared" si="195"/>
        <v>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9">
        <v>42144.617199074077</v>
      </c>
      <c r="J3098" s="9">
        <v>42114.617199074077</v>
      </c>
      <c r="K3098" t="b">
        <v>0</v>
      </c>
      <c r="L3098">
        <v>14</v>
      </c>
      <c r="M3098" t="b">
        <v>0</v>
      </c>
      <c r="N3098" s="6" t="s">
        <v>8303</v>
      </c>
      <c r="O3098" s="5">
        <f t="shared" si="192"/>
        <v>3.9750000000000001</v>
      </c>
      <c r="P3098">
        <f t="shared" si="193"/>
        <v>56.785714285714285</v>
      </c>
      <c r="Q3098" s="6" t="s">
        <v>8317</v>
      </c>
      <c r="R3098" s="6" t="s">
        <v>8357</v>
      </c>
      <c r="S3098">
        <f t="shared" si="194"/>
        <v>2015</v>
      </c>
      <c r="T3098">
        <f t="shared" si="195"/>
        <v>4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9">
        <v>42650.374999999993</v>
      </c>
      <c r="J3099" s="9">
        <v>42629.29515046296</v>
      </c>
      <c r="K3099" t="b">
        <v>0</v>
      </c>
      <c r="L3099">
        <v>42</v>
      </c>
      <c r="M3099" t="b">
        <v>0</v>
      </c>
      <c r="N3099" s="6" t="s">
        <v>8303</v>
      </c>
      <c r="O3099" s="5">
        <f t="shared" si="192"/>
        <v>17.150000000000002</v>
      </c>
      <c r="P3099">
        <f t="shared" si="193"/>
        <v>40.833333333333336</v>
      </c>
      <c r="Q3099" s="6" t="s">
        <v>8317</v>
      </c>
      <c r="R3099" s="6" t="s">
        <v>8357</v>
      </c>
      <c r="S3099">
        <f t="shared" si="194"/>
        <v>2016</v>
      </c>
      <c r="T3099">
        <f t="shared" si="195"/>
        <v>9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9">
        <v>42407.803472222215</v>
      </c>
      <c r="J3100" s="9">
        <v>42359.58390046296</v>
      </c>
      <c r="K3100" t="b">
        <v>0</v>
      </c>
      <c r="L3100">
        <v>27</v>
      </c>
      <c r="M3100" t="b">
        <v>0</v>
      </c>
      <c r="N3100" s="6" t="s">
        <v>8303</v>
      </c>
      <c r="O3100" s="5">
        <f t="shared" si="192"/>
        <v>3.6080041046690612</v>
      </c>
      <c r="P3100">
        <f t="shared" si="193"/>
        <v>65.111111111111114</v>
      </c>
      <c r="Q3100" s="6" t="s">
        <v>8317</v>
      </c>
      <c r="R3100" s="6" t="s">
        <v>8357</v>
      </c>
      <c r="S3100">
        <f t="shared" si="194"/>
        <v>2015</v>
      </c>
      <c r="T3100">
        <f t="shared" si="195"/>
        <v>12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9">
        <v>42411.981377314813</v>
      </c>
      <c r="J3101" s="9">
        <v>42381.981377314813</v>
      </c>
      <c r="K3101" t="b">
        <v>0</v>
      </c>
      <c r="L3101">
        <v>5</v>
      </c>
      <c r="M3101" t="b">
        <v>0</v>
      </c>
      <c r="N3101" s="6" t="s">
        <v>8303</v>
      </c>
      <c r="O3101" s="5">
        <f t="shared" si="192"/>
        <v>13.900000000000002</v>
      </c>
      <c r="P3101">
        <f t="shared" si="193"/>
        <v>55.6</v>
      </c>
      <c r="Q3101" s="6" t="s">
        <v>8317</v>
      </c>
      <c r="R3101" s="6" t="s">
        <v>8357</v>
      </c>
      <c r="S3101">
        <f t="shared" si="194"/>
        <v>2016</v>
      </c>
      <c r="T3101">
        <f t="shared" si="195"/>
        <v>1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9">
        <v>41932.4140625</v>
      </c>
      <c r="J3102" s="9">
        <v>41902.4140625</v>
      </c>
      <c r="K3102" t="b">
        <v>0</v>
      </c>
      <c r="L3102">
        <v>13</v>
      </c>
      <c r="M3102" t="b">
        <v>0</v>
      </c>
      <c r="N3102" s="6" t="s">
        <v>8303</v>
      </c>
      <c r="O3102" s="5">
        <f t="shared" si="192"/>
        <v>15.225</v>
      </c>
      <c r="P3102">
        <f t="shared" si="193"/>
        <v>140.53846153846155</v>
      </c>
      <c r="Q3102" s="6" t="s">
        <v>8317</v>
      </c>
      <c r="R3102" s="6" t="s">
        <v>8357</v>
      </c>
      <c r="S3102">
        <f t="shared" si="194"/>
        <v>2014</v>
      </c>
      <c r="T3102">
        <f t="shared" si="195"/>
        <v>9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9">
        <v>42201.12222222222</v>
      </c>
      <c r="J3103" s="9">
        <v>42171.175196759257</v>
      </c>
      <c r="K3103" t="b">
        <v>0</v>
      </c>
      <c r="L3103">
        <v>12</v>
      </c>
      <c r="M3103" t="b">
        <v>0</v>
      </c>
      <c r="N3103" s="6" t="s">
        <v>8303</v>
      </c>
      <c r="O3103" s="5">
        <f t="shared" si="192"/>
        <v>12</v>
      </c>
      <c r="P3103">
        <f t="shared" si="193"/>
        <v>25</v>
      </c>
      <c r="Q3103" s="6" t="s">
        <v>8317</v>
      </c>
      <c r="R3103" s="6" t="s">
        <v>8357</v>
      </c>
      <c r="S3103">
        <f t="shared" si="194"/>
        <v>2015</v>
      </c>
      <c r="T3103">
        <f t="shared" si="195"/>
        <v>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9">
        <v>42605.132152777776</v>
      </c>
      <c r="J3104" s="9">
        <v>42555.132152777776</v>
      </c>
      <c r="K3104" t="b">
        <v>0</v>
      </c>
      <c r="L3104">
        <v>90</v>
      </c>
      <c r="M3104" t="b">
        <v>0</v>
      </c>
      <c r="N3104" s="6" t="s">
        <v>8303</v>
      </c>
      <c r="O3104" s="5">
        <f t="shared" si="192"/>
        <v>39.112499999999997</v>
      </c>
      <c r="P3104">
        <f t="shared" si="193"/>
        <v>69.533333333333331</v>
      </c>
      <c r="Q3104" s="6" t="s">
        <v>8317</v>
      </c>
      <c r="R3104" s="6" t="s">
        <v>8357</v>
      </c>
      <c r="S3104">
        <f t="shared" si="194"/>
        <v>2016</v>
      </c>
      <c r="T3104">
        <f t="shared" si="195"/>
        <v>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9">
        <v>42166.94798611111</v>
      </c>
      <c r="J3105" s="9">
        <v>42106.94798611111</v>
      </c>
      <c r="K3105" t="b">
        <v>0</v>
      </c>
      <c r="L3105">
        <v>2</v>
      </c>
      <c r="M3105" t="b">
        <v>0</v>
      </c>
      <c r="N3105" s="6" t="s">
        <v>8303</v>
      </c>
      <c r="O3105" s="5">
        <f t="shared" si="192"/>
        <v>0.26829268292682928</v>
      </c>
      <c r="P3105">
        <f t="shared" si="193"/>
        <v>5.5</v>
      </c>
      <c r="Q3105" s="6" t="s">
        <v>8317</v>
      </c>
      <c r="R3105" s="6" t="s">
        <v>8357</v>
      </c>
      <c r="S3105">
        <f t="shared" si="194"/>
        <v>2015</v>
      </c>
      <c r="T3105">
        <f t="shared" si="195"/>
        <v>4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9">
        <v>42037.874999999993</v>
      </c>
      <c r="J3106" s="9">
        <v>42006.70035879629</v>
      </c>
      <c r="K3106" t="b">
        <v>0</v>
      </c>
      <c r="L3106">
        <v>5</v>
      </c>
      <c r="M3106" t="b">
        <v>0</v>
      </c>
      <c r="N3106" s="6" t="s">
        <v>8303</v>
      </c>
      <c r="O3106" s="5">
        <f t="shared" si="192"/>
        <v>29.625</v>
      </c>
      <c r="P3106">
        <f t="shared" si="193"/>
        <v>237</v>
      </c>
      <c r="Q3106" s="6" t="s">
        <v>8317</v>
      </c>
      <c r="R3106" s="6" t="s">
        <v>8357</v>
      </c>
      <c r="S3106">
        <f t="shared" si="194"/>
        <v>2015</v>
      </c>
      <c r="T3106">
        <f t="shared" si="195"/>
        <v>1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9">
        <v>41931</v>
      </c>
      <c r="J3107" s="9">
        <v>41876.510601851849</v>
      </c>
      <c r="K3107" t="b">
        <v>0</v>
      </c>
      <c r="L3107">
        <v>31</v>
      </c>
      <c r="M3107" t="b">
        <v>0</v>
      </c>
      <c r="N3107" s="6" t="s">
        <v>8303</v>
      </c>
      <c r="O3107" s="5">
        <f t="shared" si="192"/>
        <v>42.360992301112063</v>
      </c>
      <c r="P3107">
        <f t="shared" si="193"/>
        <v>79.870967741935488</v>
      </c>
      <c r="Q3107" s="6" t="s">
        <v>8317</v>
      </c>
      <c r="R3107" s="6" t="s">
        <v>8357</v>
      </c>
      <c r="S3107">
        <f t="shared" si="194"/>
        <v>2014</v>
      </c>
      <c r="T3107">
        <f t="shared" si="195"/>
        <v>8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9">
        <v>42263.708333333336</v>
      </c>
      <c r="J3108" s="9">
        <v>42241.22078703704</v>
      </c>
      <c r="K3108" t="b">
        <v>0</v>
      </c>
      <c r="L3108">
        <v>4</v>
      </c>
      <c r="M3108" t="b">
        <v>0</v>
      </c>
      <c r="N3108" s="6" t="s">
        <v>8303</v>
      </c>
      <c r="O3108" s="5">
        <f t="shared" si="192"/>
        <v>4.1000000000000005</v>
      </c>
      <c r="P3108">
        <f t="shared" si="193"/>
        <v>10.25</v>
      </c>
      <c r="Q3108" s="6" t="s">
        <v>8317</v>
      </c>
      <c r="R3108" s="6" t="s">
        <v>8357</v>
      </c>
      <c r="S3108">
        <f t="shared" si="194"/>
        <v>2015</v>
      </c>
      <c r="T3108">
        <f t="shared" si="195"/>
        <v>8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9">
        <v>42135.605914351843</v>
      </c>
      <c r="J3109" s="9">
        <v>42128.605914351843</v>
      </c>
      <c r="K3109" t="b">
        <v>0</v>
      </c>
      <c r="L3109">
        <v>29</v>
      </c>
      <c r="M3109" t="b">
        <v>0</v>
      </c>
      <c r="N3109" s="6" t="s">
        <v>8303</v>
      </c>
      <c r="O3109" s="5">
        <f t="shared" si="192"/>
        <v>19.762499999999999</v>
      </c>
      <c r="P3109">
        <f t="shared" si="193"/>
        <v>272.58620689655174</v>
      </c>
      <c r="Q3109" s="6" t="s">
        <v>8317</v>
      </c>
      <c r="R3109" s="6" t="s">
        <v>8357</v>
      </c>
      <c r="S3109">
        <f t="shared" si="194"/>
        <v>2015</v>
      </c>
      <c r="T3109">
        <f t="shared" si="195"/>
        <v>5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9">
        <v>42122.430486111109</v>
      </c>
      <c r="J3110" s="9">
        <v>42062.47215277778</v>
      </c>
      <c r="K3110" t="b">
        <v>0</v>
      </c>
      <c r="L3110">
        <v>2</v>
      </c>
      <c r="M3110" t="b">
        <v>0</v>
      </c>
      <c r="N3110" s="6" t="s">
        <v>8303</v>
      </c>
      <c r="O3110" s="5">
        <f t="shared" si="192"/>
        <v>5.1999999999999998E-2</v>
      </c>
      <c r="P3110">
        <f t="shared" si="193"/>
        <v>13</v>
      </c>
      <c r="Q3110" s="6" t="s">
        <v>8317</v>
      </c>
      <c r="R3110" s="6" t="s">
        <v>8357</v>
      </c>
      <c r="S3110">
        <f t="shared" si="194"/>
        <v>2015</v>
      </c>
      <c r="T3110">
        <f t="shared" si="195"/>
        <v>2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9">
        <v>41878.916782407403</v>
      </c>
      <c r="J3111" s="9">
        <v>41843.916782407403</v>
      </c>
      <c r="K3111" t="b">
        <v>0</v>
      </c>
      <c r="L3111">
        <v>114</v>
      </c>
      <c r="M3111" t="b">
        <v>0</v>
      </c>
      <c r="N3111" s="6" t="s">
        <v>8303</v>
      </c>
      <c r="O3111" s="5">
        <f t="shared" si="192"/>
        <v>25.030188679245285</v>
      </c>
      <c r="P3111">
        <f t="shared" si="193"/>
        <v>58.184210526315788</v>
      </c>
      <c r="Q3111" s="6" t="s">
        <v>8317</v>
      </c>
      <c r="R3111" s="6" t="s">
        <v>8357</v>
      </c>
      <c r="S3111">
        <f t="shared" si="194"/>
        <v>2014</v>
      </c>
      <c r="T3111">
        <f t="shared" si="195"/>
        <v>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9">
        <v>42784.823136574072</v>
      </c>
      <c r="J3112" s="9">
        <v>42744.823136574072</v>
      </c>
      <c r="K3112" t="b">
        <v>0</v>
      </c>
      <c r="L3112">
        <v>1</v>
      </c>
      <c r="M3112" t="b">
        <v>0</v>
      </c>
      <c r="N3112" s="6" t="s">
        <v>8303</v>
      </c>
      <c r="O3112" s="5">
        <f t="shared" si="192"/>
        <v>0.04</v>
      </c>
      <c r="P3112">
        <f t="shared" si="193"/>
        <v>10</v>
      </c>
      <c r="Q3112" s="6" t="s">
        <v>8317</v>
      </c>
      <c r="R3112" s="6" t="s">
        <v>8357</v>
      </c>
      <c r="S3112">
        <f t="shared" si="194"/>
        <v>2017</v>
      </c>
      <c r="T3112">
        <f t="shared" si="195"/>
        <v>1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9">
        <v>41916.38680555555</v>
      </c>
      <c r="J3113" s="9">
        <v>41885.38680555555</v>
      </c>
      <c r="K3113" t="b">
        <v>0</v>
      </c>
      <c r="L3113">
        <v>76</v>
      </c>
      <c r="M3113" t="b">
        <v>0</v>
      </c>
      <c r="N3113" s="6" t="s">
        <v>8303</v>
      </c>
      <c r="O3113" s="5">
        <f t="shared" si="192"/>
        <v>26.640000000000004</v>
      </c>
      <c r="P3113">
        <f t="shared" si="193"/>
        <v>70.10526315789474</v>
      </c>
      <c r="Q3113" s="6" t="s">
        <v>8317</v>
      </c>
      <c r="R3113" s="6" t="s">
        <v>8357</v>
      </c>
      <c r="S3113">
        <f t="shared" si="194"/>
        <v>2014</v>
      </c>
      <c r="T3113">
        <f t="shared" si="195"/>
        <v>9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9">
        <v>42674.913587962961</v>
      </c>
      <c r="J3114" s="9">
        <v>42614.913587962961</v>
      </c>
      <c r="K3114" t="b">
        <v>0</v>
      </c>
      <c r="L3114">
        <v>9</v>
      </c>
      <c r="M3114" t="b">
        <v>0</v>
      </c>
      <c r="N3114" s="6" t="s">
        <v>8303</v>
      </c>
      <c r="O3114" s="5">
        <f t="shared" si="192"/>
        <v>4.7363636363636363</v>
      </c>
      <c r="P3114">
        <f t="shared" si="193"/>
        <v>57.888888888888886</v>
      </c>
      <c r="Q3114" s="6" t="s">
        <v>8317</v>
      </c>
      <c r="R3114" s="6" t="s">
        <v>8357</v>
      </c>
      <c r="S3114">
        <f t="shared" si="194"/>
        <v>2016</v>
      </c>
      <c r="T3114">
        <f t="shared" si="195"/>
        <v>9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9">
        <v>42111.522939814815</v>
      </c>
      <c r="J3115" s="9">
        <v>42081.522939814815</v>
      </c>
      <c r="K3115" t="b">
        <v>0</v>
      </c>
      <c r="L3115">
        <v>37</v>
      </c>
      <c r="M3115" t="b">
        <v>0</v>
      </c>
      <c r="N3115" s="6" t="s">
        <v>8303</v>
      </c>
      <c r="O3115" s="5">
        <f t="shared" si="192"/>
        <v>4.2435339894712749</v>
      </c>
      <c r="P3115">
        <f t="shared" si="193"/>
        <v>125.27027027027027</v>
      </c>
      <c r="Q3115" s="6" t="s">
        <v>8317</v>
      </c>
      <c r="R3115" s="6" t="s">
        <v>8357</v>
      </c>
      <c r="S3115">
        <f t="shared" si="194"/>
        <v>2015</v>
      </c>
      <c r="T3115">
        <f t="shared" si="195"/>
        <v>3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9">
        <v>41903.42418981481</v>
      </c>
      <c r="J3116" s="9">
        <v>41843.42418981481</v>
      </c>
      <c r="K3116" t="b">
        <v>0</v>
      </c>
      <c r="L3116">
        <v>0</v>
      </c>
      <c r="M3116" t="b">
        <v>0</v>
      </c>
      <c r="N3116" s="6" t="s">
        <v>8303</v>
      </c>
      <c r="O3116" s="5">
        <f t="shared" si="192"/>
        <v>0</v>
      </c>
      <c r="P3116" t="e">
        <f t="shared" si="193"/>
        <v>#DIV/0!</v>
      </c>
      <c r="Q3116" s="6" t="s">
        <v>8317</v>
      </c>
      <c r="R3116" s="6" t="s">
        <v>8357</v>
      </c>
      <c r="S3116">
        <f t="shared" si="194"/>
        <v>2014</v>
      </c>
      <c r="T3116">
        <f t="shared" si="195"/>
        <v>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9">
        <v>42526.238738425927</v>
      </c>
      <c r="J3117" s="9">
        <v>42496.238738425927</v>
      </c>
      <c r="K3117" t="b">
        <v>0</v>
      </c>
      <c r="L3117">
        <v>1</v>
      </c>
      <c r="M3117" t="b">
        <v>0</v>
      </c>
      <c r="N3117" s="6" t="s">
        <v>8303</v>
      </c>
      <c r="O3117" s="5">
        <f t="shared" si="192"/>
        <v>3</v>
      </c>
      <c r="P3117">
        <f t="shared" si="193"/>
        <v>300</v>
      </c>
      <c r="Q3117" s="6" t="s">
        <v>8317</v>
      </c>
      <c r="R3117" s="6" t="s">
        <v>8357</v>
      </c>
      <c r="S3117">
        <f t="shared" si="194"/>
        <v>2016</v>
      </c>
      <c r="T3117">
        <f t="shared" si="195"/>
        <v>5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9">
        <v>42095.30700231481</v>
      </c>
      <c r="J3118" s="9">
        <v>42081.30700231481</v>
      </c>
      <c r="K3118" t="b">
        <v>0</v>
      </c>
      <c r="L3118">
        <v>10</v>
      </c>
      <c r="M3118" t="b">
        <v>0</v>
      </c>
      <c r="N3118" s="6" t="s">
        <v>8303</v>
      </c>
      <c r="O3118" s="5">
        <f t="shared" si="192"/>
        <v>57.333333333333336</v>
      </c>
      <c r="P3118">
        <f t="shared" si="193"/>
        <v>43</v>
      </c>
      <c r="Q3118" s="6" t="s">
        <v>8317</v>
      </c>
      <c r="R3118" s="6" t="s">
        <v>8357</v>
      </c>
      <c r="S3118">
        <f t="shared" si="194"/>
        <v>2015</v>
      </c>
      <c r="T3118">
        <f t="shared" si="195"/>
        <v>3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9">
        <v>42517.341666666667</v>
      </c>
      <c r="J3119" s="9">
        <v>42509.166203703695</v>
      </c>
      <c r="K3119" t="b">
        <v>0</v>
      </c>
      <c r="L3119">
        <v>1</v>
      </c>
      <c r="M3119" t="b">
        <v>0</v>
      </c>
      <c r="N3119" s="6" t="s">
        <v>8303</v>
      </c>
      <c r="O3119" s="5">
        <f t="shared" si="192"/>
        <v>0.1</v>
      </c>
      <c r="P3119">
        <f t="shared" si="193"/>
        <v>1</v>
      </c>
      <c r="Q3119" s="6" t="s">
        <v>8317</v>
      </c>
      <c r="R3119" s="6" t="s">
        <v>8357</v>
      </c>
      <c r="S3119">
        <f t="shared" si="194"/>
        <v>2016</v>
      </c>
      <c r="T3119">
        <f t="shared" si="195"/>
        <v>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9">
        <v>42553.441238425927</v>
      </c>
      <c r="J3120" s="9">
        <v>42534.441238425927</v>
      </c>
      <c r="K3120" t="b">
        <v>0</v>
      </c>
      <c r="L3120">
        <v>2</v>
      </c>
      <c r="M3120" t="b">
        <v>0</v>
      </c>
      <c r="N3120" s="6" t="s">
        <v>8303</v>
      </c>
      <c r="O3120" s="5">
        <f t="shared" si="192"/>
        <v>0.31</v>
      </c>
      <c r="P3120">
        <f t="shared" si="193"/>
        <v>775</v>
      </c>
      <c r="Q3120" s="6" t="s">
        <v>8317</v>
      </c>
      <c r="R3120" s="6" t="s">
        <v>8357</v>
      </c>
      <c r="S3120">
        <f t="shared" si="194"/>
        <v>2016</v>
      </c>
      <c r="T3120">
        <f t="shared" si="195"/>
        <v>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9">
        <v>42089.795509259253</v>
      </c>
      <c r="J3121" s="9">
        <v>42059.837175925924</v>
      </c>
      <c r="K3121" t="b">
        <v>0</v>
      </c>
      <c r="L3121">
        <v>1</v>
      </c>
      <c r="M3121" t="b">
        <v>0</v>
      </c>
      <c r="N3121" s="6" t="s">
        <v>8303</v>
      </c>
      <c r="O3121" s="5">
        <f t="shared" si="192"/>
        <v>0.05</v>
      </c>
      <c r="P3121">
        <f t="shared" si="193"/>
        <v>5</v>
      </c>
      <c r="Q3121" s="6" t="s">
        <v>8317</v>
      </c>
      <c r="R3121" s="6" t="s">
        <v>8357</v>
      </c>
      <c r="S3121">
        <f t="shared" si="194"/>
        <v>2015</v>
      </c>
      <c r="T3121">
        <f t="shared" si="195"/>
        <v>2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9">
        <v>42495.692083333335</v>
      </c>
      <c r="J3122" s="9">
        <v>42435.733749999999</v>
      </c>
      <c r="K3122" t="b">
        <v>0</v>
      </c>
      <c r="L3122">
        <v>10</v>
      </c>
      <c r="M3122" t="b">
        <v>0</v>
      </c>
      <c r="N3122" s="6" t="s">
        <v>8303</v>
      </c>
      <c r="O3122" s="5">
        <f t="shared" si="192"/>
        <v>9.8461538461538465E-3</v>
      </c>
      <c r="P3122">
        <f t="shared" si="193"/>
        <v>12.8</v>
      </c>
      <c r="Q3122" s="6" t="s">
        <v>8317</v>
      </c>
      <c r="R3122" s="6" t="s">
        <v>8357</v>
      </c>
      <c r="S3122">
        <f t="shared" si="194"/>
        <v>2016</v>
      </c>
      <c r="T3122">
        <f t="shared" si="195"/>
        <v>3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9">
        <v>41908.471469907403</v>
      </c>
      <c r="J3123" s="9">
        <v>41848.471469907403</v>
      </c>
      <c r="K3123" t="b">
        <v>0</v>
      </c>
      <c r="L3123">
        <v>1</v>
      </c>
      <c r="M3123" t="b">
        <v>0</v>
      </c>
      <c r="N3123" s="6" t="s">
        <v>8303</v>
      </c>
      <c r="O3123" s="5">
        <f t="shared" si="192"/>
        <v>0.66666666666666674</v>
      </c>
      <c r="P3123">
        <f t="shared" si="193"/>
        <v>10</v>
      </c>
      <c r="Q3123" s="6" t="s">
        <v>8317</v>
      </c>
      <c r="R3123" s="6" t="s">
        <v>8357</v>
      </c>
      <c r="S3123">
        <f t="shared" si="194"/>
        <v>2014</v>
      </c>
      <c r="T3123">
        <f t="shared" si="195"/>
        <v>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9">
        <v>42683.765416666669</v>
      </c>
      <c r="J3124" s="9">
        <v>42678.723749999997</v>
      </c>
      <c r="K3124" t="b">
        <v>0</v>
      </c>
      <c r="L3124">
        <v>2</v>
      </c>
      <c r="M3124" t="b">
        <v>0</v>
      </c>
      <c r="N3124" s="6" t="s">
        <v>8303</v>
      </c>
      <c r="O3124" s="5">
        <f t="shared" si="192"/>
        <v>58.291457286432156</v>
      </c>
      <c r="P3124">
        <f t="shared" si="193"/>
        <v>58</v>
      </c>
      <c r="Q3124" s="6" t="s">
        <v>8317</v>
      </c>
      <c r="R3124" s="6" t="s">
        <v>8357</v>
      </c>
      <c r="S3124">
        <f t="shared" si="194"/>
        <v>2016</v>
      </c>
      <c r="T3124">
        <f t="shared" si="195"/>
        <v>11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9">
        <v>42560.784699074073</v>
      </c>
      <c r="J3125" s="9">
        <v>42530.784699074073</v>
      </c>
      <c r="K3125" t="b">
        <v>0</v>
      </c>
      <c r="L3125">
        <v>348</v>
      </c>
      <c r="M3125" t="b">
        <v>0</v>
      </c>
      <c r="N3125" s="6" t="s">
        <v>8303</v>
      </c>
      <c r="O3125" s="5">
        <f t="shared" si="192"/>
        <v>68.153599999999997</v>
      </c>
      <c r="P3125">
        <f t="shared" si="193"/>
        <v>244.80459770114942</v>
      </c>
      <c r="Q3125" s="6" t="s">
        <v>8317</v>
      </c>
      <c r="R3125" s="6" t="s">
        <v>8357</v>
      </c>
      <c r="S3125">
        <f t="shared" si="194"/>
        <v>2016</v>
      </c>
      <c r="T3125">
        <f t="shared" si="195"/>
        <v>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9">
        <v>42037.571770833332</v>
      </c>
      <c r="J3126" s="9">
        <v>41977.571770833332</v>
      </c>
      <c r="K3126" t="b">
        <v>0</v>
      </c>
      <c r="L3126">
        <v>4</v>
      </c>
      <c r="M3126" t="b">
        <v>0</v>
      </c>
      <c r="N3126" s="6" t="s">
        <v>8303</v>
      </c>
      <c r="O3126" s="5">
        <f t="shared" si="192"/>
        <v>3.2499999999999999E-3</v>
      </c>
      <c r="P3126">
        <f t="shared" si="193"/>
        <v>6.5</v>
      </c>
      <c r="Q3126" s="6" t="s">
        <v>8317</v>
      </c>
      <c r="R3126" s="6" t="s">
        <v>8357</v>
      </c>
      <c r="S3126">
        <f t="shared" si="194"/>
        <v>2014</v>
      </c>
      <c r="T3126">
        <f t="shared" si="195"/>
        <v>12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9">
        <v>42375.998518518514</v>
      </c>
      <c r="J3127" s="9">
        <v>42345.998518518514</v>
      </c>
      <c r="K3127" t="b">
        <v>0</v>
      </c>
      <c r="L3127">
        <v>0</v>
      </c>
      <c r="M3127" t="b">
        <v>0</v>
      </c>
      <c r="N3127" s="6" t="s">
        <v>8303</v>
      </c>
      <c r="O3127" s="5">
        <f t="shared" si="192"/>
        <v>0</v>
      </c>
      <c r="P3127" t="e">
        <f t="shared" si="193"/>
        <v>#DIV/0!</v>
      </c>
      <c r="Q3127" s="6" t="s">
        <v>8317</v>
      </c>
      <c r="R3127" s="6" t="s">
        <v>8357</v>
      </c>
      <c r="S3127">
        <f t="shared" si="194"/>
        <v>2015</v>
      </c>
      <c r="T3127">
        <f t="shared" si="195"/>
        <v>12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9">
        <v>42456.768078703702</v>
      </c>
      <c r="J3128" s="9">
        <v>42426.809745370374</v>
      </c>
      <c r="K3128" t="b">
        <v>0</v>
      </c>
      <c r="L3128">
        <v>17</v>
      </c>
      <c r="M3128" t="b">
        <v>0</v>
      </c>
      <c r="N3128" s="6" t="s">
        <v>8303</v>
      </c>
      <c r="O3128" s="5">
        <f t="shared" si="192"/>
        <v>4.16</v>
      </c>
      <c r="P3128">
        <f t="shared" si="193"/>
        <v>61.176470588235297</v>
      </c>
      <c r="Q3128" s="6" t="s">
        <v>8317</v>
      </c>
      <c r="R3128" s="6" t="s">
        <v>8357</v>
      </c>
      <c r="S3128">
        <f t="shared" si="194"/>
        <v>2016</v>
      </c>
      <c r="T3128">
        <f t="shared" si="195"/>
        <v>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9">
        <v>42064.648483796293</v>
      </c>
      <c r="J3129" s="9">
        <v>42034.648483796293</v>
      </c>
      <c r="K3129" t="b">
        <v>0</v>
      </c>
      <c r="L3129">
        <v>0</v>
      </c>
      <c r="M3129" t="b">
        <v>0</v>
      </c>
      <c r="N3129" s="6" t="s">
        <v>8303</v>
      </c>
      <c r="O3129" s="5">
        <f t="shared" si="192"/>
        <v>0</v>
      </c>
      <c r="P3129" t="e">
        <f t="shared" si="193"/>
        <v>#DIV/0!</v>
      </c>
      <c r="Q3129" s="6" t="s">
        <v>8317</v>
      </c>
      <c r="R3129" s="6" t="s">
        <v>8357</v>
      </c>
      <c r="S3129">
        <f t="shared" si="194"/>
        <v>2015</v>
      </c>
      <c r="T3129">
        <f t="shared" si="195"/>
        <v>1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9">
        <v>42810.575706018521</v>
      </c>
      <c r="J3130" s="9">
        <v>42780.617372685178</v>
      </c>
      <c r="K3130" t="b">
        <v>0</v>
      </c>
      <c r="L3130">
        <v>117</v>
      </c>
      <c r="M3130" t="b">
        <v>0</v>
      </c>
      <c r="N3130" s="6" t="s">
        <v>8271</v>
      </c>
      <c r="O3130" s="5">
        <f t="shared" si="192"/>
        <v>108.60666666666667</v>
      </c>
      <c r="P3130">
        <f t="shared" si="193"/>
        <v>139.23931623931625</v>
      </c>
      <c r="Q3130" s="6" t="s">
        <v>8317</v>
      </c>
      <c r="R3130" s="6" t="s">
        <v>8318</v>
      </c>
      <c r="S3130">
        <f t="shared" si="194"/>
        <v>2017</v>
      </c>
      <c r="T3130">
        <f t="shared" si="195"/>
        <v>2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9">
        <v>42843.592812499999</v>
      </c>
      <c r="J3131" s="9">
        <v>42803.634479166663</v>
      </c>
      <c r="K3131" t="b">
        <v>0</v>
      </c>
      <c r="L3131">
        <v>1</v>
      </c>
      <c r="M3131" t="b">
        <v>0</v>
      </c>
      <c r="N3131" s="6" t="s">
        <v>8271</v>
      </c>
      <c r="O3131" s="5">
        <f t="shared" si="192"/>
        <v>0.8</v>
      </c>
      <c r="P3131">
        <f t="shared" si="193"/>
        <v>10</v>
      </c>
      <c r="Q3131" s="6" t="s">
        <v>8317</v>
      </c>
      <c r="R3131" s="6" t="s">
        <v>8318</v>
      </c>
      <c r="S3131">
        <f t="shared" si="194"/>
        <v>2017</v>
      </c>
      <c r="T3131">
        <f t="shared" si="195"/>
        <v>3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9">
        <v>42838.999305555553</v>
      </c>
      <c r="J3132" s="9">
        <v>42808.431898148141</v>
      </c>
      <c r="K3132" t="b">
        <v>0</v>
      </c>
      <c r="L3132">
        <v>4</v>
      </c>
      <c r="M3132" t="b">
        <v>0</v>
      </c>
      <c r="N3132" s="6" t="s">
        <v>8271</v>
      </c>
      <c r="O3132" s="5">
        <f t="shared" si="192"/>
        <v>3.75</v>
      </c>
      <c r="P3132">
        <f t="shared" si="193"/>
        <v>93.75</v>
      </c>
      <c r="Q3132" s="6" t="s">
        <v>8317</v>
      </c>
      <c r="R3132" s="6" t="s">
        <v>8318</v>
      </c>
      <c r="S3132">
        <f t="shared" si="194"/>
        <v>2017</v>
      </c>
      <c r="T3132">
        <f t="shared" si="195"/>
        <v>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9">
        <v>42833.329224537032</v>
      </c>
      <c r="J3133" s="9">
        <v>42803.370891203704</v>
      </c>
      <c r="K3133" t="b">
        <v>0</v>
      </c>
      <c r="L3133">
        <v>12</v>
      </c>
      <c r="M3133" t="b">
        <v>0</v>
      </c>
      <c r="N3133" s="6" t="s">
        <v>8271</v>
      </c>
      <c r="O3133" s="5">
        <f t="shared" si="192"/>
        <v>15.731707317073171</v>
      </c>
      <c r="P3133">
        <f t="shared" si="193"/>
        <v>53.75</v>
      </c>
      <c r="Q3133" s="6" t="s">
        <v>8317</v>
      </c>
      <c r="R3133" s="6" t="s">
        <v>8318</v>
      </c>
      <c r="S3133">
        <f t="shared" si="194"/>
        <v>2017</v>
      </c>
      <c r="T3133">
        <f t="shared" si="195"/>
        <v>3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9">
        <v>42846.100231481476</v>
      </c>
      <c r="J3134" s="9">
        <v>42786.141898148147</v>
      </c>
      <c r="K3134" t="b">
        <v>0</v>
      </c>
      <c r="L3134">
        <v>1</v>
      </c>
      <c r="M3134" t="b">
        <v>0</v>
      </c>
      <c r="N3134" s="6" t="s">
        <v>8271</v>
      </c>
      <c r="O3134" s="5">
        <f t="shared" si="192"/>
        <v>3.3333333333333333E-2</v>
      </c>
      <c r="P3134">
        <f t="shared" si="193"/>
        <v>10</v>
      </c>
      <c r="Q3134" s="6" t="s">
        <v>8317</v>
      </c>
      <c r="R3134" s="6" t="s">
        <v>8318</v>
      </c>
      <c r="S3134">
        <f t="shared" si="194"/>
        <v>2017</v>
      </c>
      <c r="T3134">
        <f t="shared" si="195"/>
        <v>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9">
        <v>42818.315208333333</v>
      </c>
      <c r="J3135" s="9">
        <v>42788.356874999998</v>
      </c>
      <c r="K3135" t="b">
        <v>0</v>
      </c>
      <c r="L3135">
        <v>16</v>
      </c>
      <c r="M3135" t="b">
        <v>0</v>
      </c>
      <c r="N3135" s="6" t="s">
        <v>8271</v>
      </c>
      <c r="O3135" s="5">
        <f t="shared" si="192"/>
        <v>108</v>
      </c>
      <c r="P3135">
        <f t="shared" si="193"/>
        <v>33.75</v>
      </c>
      <c r="Q3135" s="6" t="s">
        <v>8317</v>
      </c>
      <c r="R3135" s="6" t="s">
        <v>8318</v>
      </c>
      <c r="S3135">
        <f t="shared" si="194"/>
        <v>2017</v>
      </c>
      <c r="T3135">
        <f t="shared" si="195"/>
        <v>2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9">
        <v>42821.470127314817</v>
      </c>
      <c r="J3136" s="9">
        <v>42800.511793981481</v>
      </c>
      <c r="K3136" t="b">
        <v>0</v>
      </c>
      <c r="L3136">
        <v>12</v>
      </c>
      <c r="M3136" t="b">
        <v>0</v>
      </c>
      <c r="N3136" s="6" t="s">
        <v>8271</v>
      </c>
      <c r="O3136" s="5">
        <f t="shared" si="192"/>
        <v>22.5</v>
      </c>
      <c r="P3136">
        <f t="shared" si="193"/>
        <v>18.75</v>
      </c>
      <c r="Q3136" s="6" t="s">
        <v>8317</v>
      </c>
      <c r="R3136" s="6" t="s">
        <v>8318</v>
      </c>
      <c r="S3136">
        <f t="shared" si="194"/>
        <v>2017</v>
      </c>
      <c r="T3136">
        <f t="shared" si="195"/>
        <v>3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9">
        <v>42828.943530092591</v>
      </c>
      <c r="J3137" s="9">
        <v>42806.943530092591</v>
      </c>
      <c r="K3137" t="b">
        <v>0</v>
      </c>
      <c r="L3137">
        <v>7</v>
      </c>
      <c r="M3137" t="b">
        <v>0</v>
      </c>
      <c r="N3137" s="6" t="s">
        <v>8271</v>
      </c>
      <c r="O3137" s="5">
        <f t="shared" si="192"/>
        <v>20.849420849420849</v>
      </c>
      <c r="P3137">
        <f t="shared" si="193"/>
        <v>23.142857142857142</v>
      </c>
      <c r="Q3137" s="6" t="s">
        <v>8317</v>
      </c>
      <c r="R3137" s="6" t="s">
        <v>8318</v>
      </c>
      <c r="S3137">
        <f t="shared" si="194"/>
        <v>2017</v>
      </c>
      <c r="T3137">
        <f t="shared" si="195"/>
        <v>3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9">
        <v>42825.749305555553</v>
      </c>
      <c r="J3138" s="9">
        <v>42789.25409722222</v>
      </c>
      <c r="K3138" t="b">
        <v>0</v>
      </c>
      <c r="L3138">
        <v>22</v>
      </c>
      <c r="M3138" t="b">
        <v>0</v>
      </c>
      <c r="N3138" s="6" t="s">
        <v>8271</v>
      </c>
      <c r="O3138" s="5">
        <f t="shared" ref="O3138:O3201" si="196">E3138/D3138*100</f>
        <v>127.8</v>
      </c>
      <c r="P3138">
        <f t="shared" ref="P3138:P3201" si="197">E3138/L3138</f>
        <v>29.045454545454547</v>
      </c>
      <c r="Q3138" s="6" t="s">
        <v>8317</v>
      </c>
      <c r="R3138" s="6" t="s">
        <v>8318</v>
      </c>
      <c r="S3138">
        <f t="shared" si="194"/>
        <v>2017</v>
      </c>
      <c r="T3138">
        <f t="shared" si="195"/>
        <v>2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9">
        <v>42858.591666666667</v>
      </c>
      <c r="J3139" s="9">
        <v>42807.676724537036</v>
      </c>
      <c r="K3139" t="b">
        <v>0</v>
      </c>
      <c r="L3139">
        <v>1</v>
      </c>
      <c r="M3139" t="b">
        <v>0</v>
      </c>
      <c r="N3139" s="6" t="s">
        <v>8271</v>
      </c>
      <c r="O3139" s="5">
        <f t="shared" si="196"/>
        <v>3.3333333333333335</v>
      </c>
      <c r="P3139">
        <f t="shared" si="197"/>
        <v>50</v>
      </c>
      <c r="Q3139" s="6" t="s">
        <v>8317</v>
      </c>
      <c r="R3139" s="6" t="s">
        <v>8318</v>
      </c>
      <c r="S3139">
        <f t="shared" ref="S3139:S3202" si="198">YEAR(J3139)</f>
        <v>2017</v>
      </c>
      <c r="T3139">
        <f t="shared" ref="T3139:T3202" si="199">MONTH(J3139)</f>
        <v>3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9">
        <v>42828.437581018516</v>
      </c>
      <c r="J3140" s="9">
        <v>42809.437581018516</v>
      </c>
      <c r="K3140" t="b">
        <v>0</v>
      </c>
      <c r="L3140">
        <v>0</v>
      </c>
      <c r="M3140" t="b">
        <v>0</v>
      </c>
      <c r="N3140" s="6" t="s">
        <v>8271</v>
      </c>
      <c r="O3140" s="5">
        <f t="shared" si="196"/>
        <v>0</v>
      </c>
      <c r="P3140" t="e">
        <f t="shared" si="197"/>
        <v>#DIV/0!</v>
      </c>
      <c r="Q3140" s="6" t="s">
        <v>8317</v>
      </c>
      <c r="R3140" s="6" t="s">
        <v>8318</v>
      </c>
      <c r="S3140">
        <f t="shared" si="198"/>
        <v>2017</v>
      </c>
      <c r="T3140">
        <f t="shared" si="199"/>
        <v>3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9">
        <v>42818.981249999997</v>
      </c>
      <c r="J3141" s="9">
        <v>42785.062037037038</v>
      </c>
      <c r="K3141" t="b">
        <v>0</v>
      </c>
      <c r="L3141">
        <v>6</v>
      </c>
      <c r="M3141" t="b">
        <v>0</v>
      </c>
      <c r="N3141" s="6" t="s">
        <v>8271</v>
      </c>
      <c r="O3141" s="5">
        <f t="shared" si="196"/>
        <v>5.4</v>
      </c>
      <c r="P3141">
        <f t="shared" si="197"/>
        <v>450</v>
      </c>
      <c r="Q3141" s="6" t="s">
        <v>8317</v>
      </c>
      <c r="R3141" s="6" t="s">
        <v>8318</v>
      </c>
      <c r="S3141">
        <f t="shared" si="198"/>
        <v>2017</v>
      </c>
      <c r="T3141">
        <f t="shared" si="199"/>
        <v>2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9">
        <v>42832.468784722216</v>
      </c>
      <c r="J3142" s="9">
        <v>42802.510451388887</v>
      </c>
      <c r="K3142" t="b">
        <v>0</v>
      </c>
      <c r="L3142">
        <v>4</v>
      </c>
      <c r="M3142" t="b">
        <v>0</v>
      </c>
      <c r="N3142" s="6" t="s">
        <v>8271</v>
      </c>
      <c r="O3142" s="5">
        <f t="shared" si="196"/>
        <v>0.96</v>
      </c>
      <c r="P3142">
        <f t="shared" si="197"/>
        <v>24</v>
      </c>
      <c r="Q3142" s="6" t="s">
        <v>8317</v>
      </c>
      <c r="R3142" s="6" t="s">
        <v>8318</v>
      </c>
      <c r="S3142">
        <f t="shared" si="198"/>
        <v>2017</v>
      </c>
      <c r="T3142">
        <f t="shared" si="199"/>
        <v>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9">
        <v>42841.624999999993</v>
      </c>
      <c r="J3143" s="9">
        <v>42800.544999999998</v>
      </c>
      <c r="K3143" t="b">
        <v>0</v>
      </c>
      <c r="L3143">
        <v>8</v>
      </c>
      <c r="M3143" t="b">
        <v>0</v>
      </c>
      <c r="N3143" s="6" t="s">
        <v>8271</v>
      </c>
      <c r="O3143" s="5">
        <f t="shared" si="196"/>
        <v>51.6</v>
      </c>
      <c r="P3143">
        <f t="shared" si="197"/>
        <v>32.25</v>
      </c>
      <c r="Q3143" s="6" t="s">
        <v>8317</v>
      </c>
      <c r="R3143" s="6" t="s">
        <v>8318</v>
      </c>
      <c r="S3143">
        <f t="shared" si="198"/>
        <v>2017</v>
      </c>
      <c r="T3143">
        <f t="shared" si="199"/>
        <v>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9">
        <v>42813.263182870367</v>
      </c>
      <c r="J3144" s="9">
        <v>42783.304849537039</v>
      </c>
      <c r="K3144" t="b">
        <v>0</v>
      </c>
      <c r="L3144">
        <v>3</v>
      </c>
      <c r="M3144" t="b">
        <v>0</v>
      </c>
      <c r="N3144" s="6" t="s">
        <v>8271</v>
      </c>
      <c r="O3144" s="5">
        <f t="shared" si="196"/>
        <v>1.6363636363636365</v>
      </c>
      <c r="P3144">
        <f t="shared" si="197"/>
        <v>15</v>
      </c>
      <c r="Q3144" s="6" t="s">
        <v>8317</v>
      </c>
      <c r="R3144" s="6" t="s">
        <v>8318</v>
      </c>
      <c r="S3144">
        <f t="shared" si="198"/>
        <v>2017</v>
      </c>
      <c r="T3144">
        <f t="shared" si="199"/>
        <v>2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9">
        <v>42834.149953703702</v>
      </c>
      <c r="J3145" s="9">
        <v>42808.149953703702</v>
      </c>
      <c r="K3145" t="b">
        <v>0</v>
      </c>
      <c r="L3145">
        <v>0</v>
      </c>
      <c r="M3145" t="b">
        <v>0</v>
      </c>
      <c r="N3145" s="6" t="s">
        <v>8271</v>
      </c>
      <c r="O3145" s="5">
        <f t="shared" si="196"/>
        <v>0</v>
      </c>
      <c r="P3145" t="e">
        <f t="shared" si="197"/>
        <v>#DIV/0!</v>
      </c>
      <c r="Q3145" s="6" t="s">
        <v>8317</v>
      </c>
      <c r="R3145" s="6" t="s">
        <v>8318</v>
      </c>
      <c r="S3145">
        <f t="shared" si="198"/>
        <v>2017</v>
      </c>
      <c r="T3145">
        <f t="shared" si="199"/>
        <v>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9">
        <v>42813.041666666664</v>
      </c>
      <c r="J3146" s="9">
        <v>42796.329942129632</v>
      </c>
      <c r="K3146" t="b">
        <v>0</v>
      </c>
      <c r="L3146">
        <v>30</v>
      </c>
      <c r="M3146" t="b">
        <v>0</v>
      </c>
      <c r="N3146" s="6" t="s">
        <v>8271</v>
      </c>
      <c r="O3146" s="5">
        <f t="shared" si="196"/>
        <v>75.400000000000006</v>
      </c>
      <c r="P3146">
        <f t="shared" si="197"/>
        <v>251.33333333333334</v>
      </c>
      <c r="Q3146" s="6" t="s">
        <v>8317</v>
      </c>
      <c r="R3146" s="6" t="s">
        <v>8318</v>
      </c>
      <c r="S3146">
        <f t="shared" si="198"/>
        <v>2017</v>
      </c>
      <c r="T3146">
        <f t="shared" si="199"/>
        <v>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9">
        <v>42821.790902777771</v>
      </c>
      <c r="J3147" s="9">
        <v>42761.832569444443</v>
      </c>
      <c r="K3147" t="b">
        <v>0</v>
      </c>
      <c r="L3147">
        <v>0</v>
      </c>
      <c r="M3147" t="b">
        <v>0</v>
      </c>
      <c r="N3147" s="6" t="s">
        <v>8271</v>
      </c>
      <c r="O3147" s="5">
        <f t="shared" si="196"/>
        <v>0</v>
      </c>
      <c r="P3147" t="e">
        <f t="shared" si="197"/>
        <v>#DIV/0!</v>
      </c>
      <c r="Q3147" s="6" t="s">
        <v>8317</v>
      </c>
      <c r="R3147" s="6" t="s">
        <v>8318</v>
      </c>
      <c r="S3147">
        <f t="shared" si="198"/>
        <v>2017</v>
      </c>
      <c r="T3147">
        <f t="shared" si="199"/>
        <v>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9">
        <v>42841.432476851849</v>
      </c>
      <c r="J3148" s="9">
        <v>42796.474143518521</v>
      </c>
      <c r="K3148" t="b">
        <v>0</v>
      </c>
      <c r="L3148">
        <v>12</v>
      </c>
      <c r="M3148" t="b">
        <v>0</v>
      </c>
      <c r="N3148" s="6" t="s">
        <v>8271</v>
      </c>
      <c r="O3148" s="5">
        <f t="shared" si="196"/>
        <v>10.5</v>
      </c>
      <c r="P3148">
        <f t="shared" si="197"/>
        <v>437.5</v>
      </c>
      <c r="Q3148" s="6" t="s">
        <v>8317</v>
      </c>
      <c r="R3148" s="6" t="s">
        <v>8318</v>
      </c>
      <c r="S3148">
        <f t="shared" si="198"/>
        <v>2017</v>
      </c>
      <c r="T3148">
        <f t="shared" si="199"/>
        <v>3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9">
        <v>41949.802719907406</v>
      </c>
      <c r="J3149" s="9">
        <v>41909.761053240742</v>
      </c>
      <c r="K3149" t="b">
        <v>1</v>
      </c>
      <c r="L3149">
        <v>213</v>
      </c>
      <c r="M3149" t="b">
        <v>1</v>
      </c>
      <c r="N3149" s="6" t="s">
        <v>8271</v>
      </c>
      <c r="O3149" s="5">
        <f t="shared" si="196"/>
        <v>117.52499999999999</v>
      </c>
      <c r="P3149">
        <f t="shared" si="197"/>
        <v>110.35211267605634</v>
      </c>
      <c r="Q3149" s="6" t="s">
        <v>8317</v>
      </c>
      <c r="R3149" s="6" t="s">
        <v>8318</v>
      </c>
      <c r="S3149">
        <f t="shared" si="198"/>
        <v>2014</v>
      </c>
      <c r="T3149">
        <f t="shared" si="199"/>
        <v>9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9">
        <v>41912.958333333328</v>
      </c>
      <c r="J3150" s="9">
        <v>41891.456990740735</v>
      </c>
      <c r="K3150" t="b">
        <v>1</v>
      </c>
      <c r="L3150">
        <v>57</v>
      </c>
      <c r="M3150" t="b">
        <v>1</v>
      </c>
      <c r="N3150" s="6" t="s">
        <v>8271</v>
      </c>
      <c r="O3150" s="5">
        <f t="shared" si="196"/>
        <v>131.16666666666669</v>
      </c>
      <c r="P3150">
        <f t="shared" si="197"/>
        <v>41.421052631578945</v>
      </c>
      <c r="Q3150" s="6" t="s">
        <v>8317</v>
      </c>
      <c r="R3150" s="6" t="s">
        <v>8318</v>
      </c>
      <c r="S3150">
        <f t="shared" si="198"/>
        <v>2014</v>
      </c>
      <c r="T3150">
        <f t="shared" si="199"/>
        <v>9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9">
        <v>41249.875</v>
      </c>
      <c r="J3151" s="9">
        <v>41225.809027777774</v>
      </c>
      <c r="K3151" t="b">
        <v>1</v>
      </c>
      <c r="L3151">
        <v>25</v>
      </c>
      <c r="M3151" t="b">
        <v>1</v>
      </c>
      <c r="N3151" s="6" t="s">
        <v>8271</v>
      </c>
      <c r="O3151" s="5">
        <f t="shared" si="196"/>
        <v>104</v>
      </c>
      <c r="P3151">
        <f t="shared" si="197"/>
        <v>52</v>
      </c>
      <c r="Q3151" s="6" t="s">
        <v>8317</v>
      </c>
      <c r="R3151" s="6" t="s">
        <v>8318</v>
      </c>
      <c r="S3151">
        <f t="shared" si="198"/>
        <v>2012</v>
      </c>
      <c r="T3151">
        <f t="shared" si="199"/>
        <v>11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9">
        <v>40567.958333333328</v>
      </c>
      <c r="J3152" s="9">
        <v>40478.055590277778</v>
      </c>
      <c r="K3152" t="b">
        <v>1</v>
      </c>
      <c r="L3152">
        <v>104</v>
      </c>
      <c r="M3152" t="b">
        <v>1</v>
      </c>
      <c r="N3152" s="6" t="s">
        <v>8271</v>
      </c>
      <c r="O3152" s="5">
        <f t="shared" si="196"/>
        <v>101</v>
      </c>
      <c r="P3152">
        <f t="shared" si="197"/>
        <v>33.990384615384613</v>
      </c>
      <c r="Q3152" s="6" t="s">
        <v>8317</v>
      </c>
      <c r="R3152" s="6" t="s">
        <v>8318</v>
      </c>
      <c r="S3152">
        <f t="shared" si="198"/>
        <v>2010</v>
      </c>
      <c r="T3152">
        <f t="shared" si="199"/>
        <v>10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9">
        <v>41892.631643518514</v>
      </c>
      <c r="J3153" s="9">
        <v>41862.631643518514</v>
      </c>
      <c r="K3153" t="b">
        <v>1</v>
      </c>
      <c r="L3153">
        <v>34</v>
      </c>
      <c r="M3153" t="b">
        <v>1</v>
      </c>
      <c r="N3153" s="6" t="s">
        <v>8271</v>
      </c>
      <c r="O3153" s="5">
        <f t="shared" si="196"/>
        <v>100.4</v>
      </c>
      <c r="P3153">
        <f t="shared" si="197"/>
        <v>103.35294117647059</v>
      </c>
      <c r="Q3153" s="6" t="s">
        <v>8317</v>
      </c>
      <c r="R3153" s="6" t="s">
        <v>8318</v>
      </c>
      <c r="S3153">
        <f t="shared" si="198"/>
        <v>2014</v>
      </c>
      <c r="T3153">
        <f t="shared" si="199"/>
        <v>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9">
        <v>41580.659340277773</v>
      </c>
      <c r="J3154" s="9">
        <v>41550.659340277773</v>
      </c>
      <c r="K3154" t="b">
        <v>1</v>
      </c>
      <c r="L3154">
        <v>67</v>
      </c>
      <c r="M3154" t="b">
        <v>1</v>
      </c>
      <c r="N3154" s="6" t="s">
        <v>8271</v>
      </c>
      <c r="O3154" s="5">
        <f t="shared" si="196"/>
        <v>105.95454545454545</v>
      </c>
      <c r="P3154">
        <f t="shared" si="197"/>
        <v>34.791044776119406</v>
      </c>
      <c r="Q3154" s="6" t="s">
        <v>8317</v>
      </c>
      <c r="R3154" s="6" t="s">
        <v>8318</v>
      </c>
      <c r="S3154">
        <f t="shared" si="198"/>
        <v>2013</v>
      </c>
      <c r="T3154">
        <f t="shared" si="199"/>
        <v>10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9">
        <v>40663.999305555553</v>
      </c>
      <c r="J3155" s="9">
        <v>40632.946030092593</v>
      </c>
      <c r="K3155" t="b">
        <v>1</v>
      </c>
      <c r="L3155">
        <v>241</v>
      </c>
      <c r="M3155" t="b">
        <v>1</v>
      </c>
      <c r="N3155" s="6" t="s">
        <v>8271</v>
      </c>
      <c r="O3155" s="5">
        <f t="shared" si="196"/>
        <v>335.58333333333337</v>
      </c>
      <c r="P3155">
        <f t="shared" si="197"/>
        <v>41.773858921161825</v>
      </c>
      <c r="Q3155" s="6" t="s">
        <v>8317</v>
      </c>
      <c r="R3155" s="6" t="s">
        <v>8318</v>
      </c>
      <c r="S3155">
        <f t="shared" si="198"/>
        <v>2011</v>
      </c>
      <c r="T3155">
        <f t="shared" si="199"/>
        <v>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9">
        <v>41000.625671296293</v>
      </c>
      <c r="J3156" s="9">
        <v>40970.667337962957</v>
      </c>
      <c r="K3156" t="b">
        <v>1</v>
      </c>
      <c r="L3156">
        <v>123</v>
      </c>
      <c r="M3156" t="b">
        <v>1</v>
      </c>
      <c r="N3156" s="6" t="s">
        <v>8271</v>
      </c>
      <c r="O3156" s="5">
        <f t="shared" si="196"/>
        <v>112.92857142857142</v>
      </c>
      <c r="P3156">
        <f t="shared" si="197"/>
        <v>64.268292682926827</v>
      </c>
      <c r="Q3156" s="6" t="s">
        <v>8317</v>
      </c>
      <c r="R3156" s="6" t="s">
        <v>8318</v>
      </c>
      <c r="S3156">
        <f t="shared" si="198"/>
        <v>2012</v>
      </c>
      <c r="T3156">
        <f t="shared" si="199"/>
        <v>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9">
        <v>41263.290798611109</v>
      </c>
      <c r="J3157" s="9">
        <v>41233.290798611109</v>
      </c>
      <c r="K3157" t="b">
        <v>1</v>
      </c>
      <c r="L3157">
        <v>302</v>
      </c>
      <c r="M3157" t="b">
        <v>1</v>
      </c>
      <c r="N3157" s="6" t="s">
        <v>8271</v>
      </c>
      <c r="O3157" s="5">
        <f t="shared" si="196"/>
        <v>188.50460000000001</v>
      </c>
      <c r="P3157">
        <f t="shared" si="197"/>
        <v>31.209370860927152</v>
      </c>
      <c r="Q3157" s="6" t="s">
        <v>8317</v>
      </c>
      <c r="R3157" s="6" t="s">
        <v>8318</v>
      </c>
      <c r="S3157">
        <f t="shared" si="198"/>
        <v>2012</v>
      </c>
      <c r="T3157">
        <f t="shared" si="199"/>
        <v>11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9">
        <v>41061.744722222218</v>
      </c>
      <c r="J3158" s="9">
        <v>41026.744722222218</v>
      </c>
      <c r="K3158" t="b">
        <v>1</v>
      </c>
      <c r="L3158">
        <v>89</v>
      </c>
      <c r="M3158" t="b">
        <v>1</v>
      </c>
      <c r="N3158" s="6" t="s">
        <v>8271</v>
      </c>
      <c r="O3158" s="5">
        <f t="shared" si="196"/>
        <v>101.81818181818181</v>
      </c>
      <c r="P3158">
        <f t="shared" si="197"/>
        <v>62.921348314606739</v>
      </c>
      <c r="Q3158" s="6" t="s">
        <v>8317</v>
      </c>
      <c r="R3158" s="6" t="s">
        <v>8318</v>
      </c>
      <c r="S3158">
        <f t="shared" si="198"/>
        <v>2012</v>
      </c>
      <c r="T3158">
        <f t="shared" si="199"/>
        <v>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9">
        <v>41839</v>
      </c>
      <c r="J3159" s="9">
        <v>41829.579918981479</v>
      </c>
      <c r="K3159" t="b">
        <v>1</v>
      </c>
      <c r="L3159">
        <v>41</v>
      </c>
      <c r="M3159" t="b">
        <v>1</v>
      </c>
      <c r="N3159" s="6" t="s">
        <v>8271</v>
      </c>
      <c r="O3159" s="5">
        <f t="shared" si="196"/>
        <v>101</v>
      </c>
      <c r="P3159">
        <f t="shared" si="197"/>
        <v>98.536585365853654</v>
      </c>
      <c r="Q3159" s="6" t="s">
        <v>8317</v>
      </c>
      <c r="R3159" s="6" t="s">
        <v>8318</v>
      </c>
      <c r="S3159">
        <f t="shared" si="198"/>
        <v>2014</v>
      </c>
      <c r="T3159">
        <f t="shared" si="199"/>
        <v>7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9">
        <v>41477.631388888884</v>
      </c>
      <c r="J3160" s="9">
        <v>41447.631388888884</v>
      </c>
      <c r="K3160" t="b">
        <v>1</v>
      </c>
      <c r="L3160">
        <v>69</v>
      </c>
      <c r="M3160" t="b">
        <v>1</v>
      </c>
      <c r="N3160" s="6" t="s">
        <v>8271</v>
      </c>
      <c r="O3160" s="5">
        <f t="shared" si="196"/>
        <v>113.99999999999999</v>
      </c>
      <c r="P3160">
        <f t="shared" si="197"/>
        <v>82.608695652173907</v>
      </c>
      <c r="Q3160" s="6" t="s">
        <v>8317</v>
      </c>
      <c r="R3160" s="6" t="s">
        <v>8318</v>
      </c>
      <c r="S3160">
        <f t="shared" si="198"/>
        <v>2013</v>
      </c>
      <c r="T3160">
        <f t="shared" si="199"/>
        <v>6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9">
        <v>40926.75</v>
      </c>
      <c r="J3161" s="9">
        <v>40883.858344907407</v>
      </c>
      <c r="K3161" t="b">
        <v>1</v>
      </c>
      <c r="L3161">
        <v>52</v>
      </c>
      <c r="M3161" t="b">
        <v>1</v>
      </c>
      <c r="N3161" s="6" t="s">
        <v>8271</v>
      </c>
      <c r="O3161" s="5">
        <f t="shared" si="196"/>
        <v>133.48133333333334</v>
      </c>
      <c r="P3161">
        <f t="shared" si="197"/>
        <v>38.504230769230773</v>
      </c>
      <c r="Q3161" s="6" t="s">
        <v>8317</v>
      </c>
      <c r="R3161" s="6" t="s">
        <v>8318</v>
      </c>
      <c r="S3161">
        <f t="shared" si="198"/>
        <v>2011</v>
      </c>
      <c r="T3161">
        <f t="shared" si="199"/>
        <v>12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9">
        <v>41863.999305555553</v>
      </c>
      <c r="J3162" s="9">
        <v>41841.056562499994</v>
      </c>
      <c r="K3162" t="b">
        <v>1</v>
      </c>
      <c r="L3162">
        <v>57</v>
      </c>
      <c r="M3162" t="b">
        <v>1</v>
      </c>
      <c r="N3162" s="6" t="s">
        <v>8271</v>
      </c>
      <c r="O3162" s="5">
        <f t="shared" si="196"/>
        <v>101.53333333333335</v>
      </c>
      <c r="P3162">
        <f t="shared" si="197"/>
        <v>80.15789473684211</v>
      </c>
      <c r="Q3162" s="6" t="s">
        <v>8317</v>
      </c>
      <c r="R3162" s="6" t="s">
        <v>8318</v>
      </c>
      <c r="S3162">
        <f t="shared" si="198"/>
        <v>2014</v>
      </c>
      <c r="T3162">
        <f t="shared" si="199"/>
        <v>7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9">
        <v>41927.327800925923</v>
      </c>
      <c r="J3163" s="9">
        <v>41897.327800925923</v>
      </c>
      <c r="K3163" t="b">
        <v>1</v>
      </c>
      <c r="L3163">
        <v>74</v>
      </c>
      <c r="M3163" t="b">
        <v>1</v>
      </c>
      <c r="N3163" s="6" t="s">
        <v>8271</v>
      </c>
      <c r="O3163" s="5">
        <f t="shared" si="196"/>
        <v>105.1</v>
      </c>
      <c r="P3163">
        <f t="shared" si="197"/>
        <v>28.405405405405407</v>
      </c>
      <c r="Q3163" s="6" t="s">
        <v>8317</v>
      </c>
      <c r="R3163" s="6" t="s">
        <v>8318</v>
      </c>
      <c r="S3163">
        <f t="shared" si="198"/>
        <v>2014</v>
      </c>
      <c r="T3163">
        <f t="shared" si="199"/>
        <v>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9">
        <v>41826.875</v>
      </c>
      <c r="J3164" s="9">
        <v>41799.47756944444</v>
      </c>
      <c r="K3164" t="b">
        <v>1</v>
      </c>
      <c r="L3164">
        <v>63</v>
      </c>
      <c r="M3164" t="b">
        <v>1</v>
      </c>
      <c r="N3164" s="6" t="s">
        <v>8271</v>
      </c>
      <c r="O3164" s="5">
        <f t="shared" si="196"/>
        <v>127.15</v>
      </c>
      <c r="P3164">
        <f t="shared" si="197"/>
        <v>80.730158730158735</v>
      </c>
      <c r="Q3164" s="6" t="s">
        <v>8317</v>
      </c>
      <c r="R3164" s="6" t="s">
        <v>8318</v>
      </c>
      <c r="S3164">
        <f t="shared" si="198"/>
        <v>2014</v>
      </c>
      <c r="T3164">
        <f t="shared" si="199"/>
        <v>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9">
        <v>41805.545428240737</v>
      </c>
      <c r="J3165" s="9">
        <v>41775.545428240737</v>
      </c>
      <c r="K3165" t="b">
        <v>1</v>
      </c>
      <c r="L3165">
        <v>72</v>
      </c>
      <c r="M3165" t="b">
        <v>1</v>
      </c>
      <c r="N3165" s="6" t="s">
        <v>8271</v>
      </c>
      <c r="O3165" s="5">
        <f t="shared" si="196"/>
        <v>111.15384615384616</v>
      </c>
      <c r="P3165">
        <f t="shared" si="197"/>
        <v>200.69444444444446</v>
      </c>
      <c r="Q3165" s="6" t="s">
        <v>8317</v>
      </c>
      <c r="R3165" s="6" t="s">
        <v>8318</v>
      </c>
      <c r="S3165">
        <f t="shared" si="198"/>
        <v>2014</v>
      </c>
      <c r="T3165">
        <f t="shared" si="199"/>
        <v>5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9">
        <v>41799.597395833334</v>
      </c>
      <c r="J3166" s="9">
        <v>41766.597395833334</v>
      </c>
      <c r="K3166" t="b">
        <v>1</v>
      </c>
      <c r="L3166">
        <v>71</v>
      </c>
      <c r="M3166" t="b">
        <v>1</v>
      </c>
      <c r="N3166" s="6" t="s">
        <v>8271</v>
      </c>
      <c r="O3166" s="5">
        <f t="shared" si="196"/>
        <v>106.76</v>
      </c>
      <c r="P3166">
        <f t="shared" si="197"/>
        <v>37.591549295774648</v>
      </c>
      <c r="Q3166" s="6" t="s">
        <v>8317</v>
      </c>
      <c r="R3166" s="6" t="s">
        <v>8318</v>
      </c>
      <c r="S3166">
        <f t="shared" si="198"/>
        <v>2014</v>
      </c>
      <c r="T3166">
        <f t="shared" si="199"/>
        <v>5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9">
        <v>40665.957638888889</v>
      </c>
      <c r="J3167" s="9">
        <v>40643.950925925921</v>
      </c>
      <c r="K3167" t="b">
        <v>1</v>
      </c>
      <c r="L3167">
        <v>21</v>
      </c>
      <c r="M3167" t="b">
        <v>1</v>
      </c>
      <c r="N3167" s="6" t="s">
        <v>8271</v>
      </c>
      <c r="O3167" s="5">
        <f t="shared" si="196"/>
        <v>162.66666666666666</v>
      </c>
      <c r="P3167">
        <f t="shared" si="197"/>
        <v>58.095238095238095</v>
      </c>
      <c r="Q3167" s="6" t="s">
        <v>8317</v>
      </c>
      <c r="R3167" s="6" t="s">
        <v>8318</v>
      </c>
      <c r="S3167">
        <f t="shared" si="198"/>
        <v>2011</v>
      </c>
      <c r="T3167">
        <f t="shared" si="199"/>
        <v>4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9">
        <v>41969.124305555553</v>
      </c>
      <c r="J3168" s="9">
        <v>41940.483252314814</v>
      </c>
      <c r="K3168" t="b">
        <v>1</v>
      </c>
      <c r="L3168">
        <v>930</v>
      </c>
      <c r="M3168" t="b">
        <v>1</v>
      </c>
      <c r="N3168" s="6" t="s">
        <v>8271</v>
      </c>
      <c r="O3168" s="5">
        <f t="shared" si="196"/>
        <v>160.22808571428573</v>
      </c>
      <c r="P3168">
        <f t="shared" si="197"/>
        <v>60.300892473118282</v>
      </c>
      <c r="Q3168" s="6" t="s">
        <v>8317</v>
      </c>
      <c r="R3168" s="6" t="s">
        <v>8318</v>
      </c>
      <c r="S3168">
        <f t="shared" si="198"/>
        <v>2014</v>
      </c>
      <c r="T3168">
        <f t="shared" si="199"/>
        <v>10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9">
        <v>41852.967372685183</v>
      </c>
      <c r="J3169" s="9">
        <v>41838.967372685183</v>
      </c>
      <c r="K3169" t="b">
        <v>1</v>
      </c>
      <c r="L3169">
        <v>55</v>
      </c>
      <c r="M3169" t="b">
        <v>1</v>
      </c>
      <c r="N3169" s="6" t="s">
        <v>8271</v>
      </c>
      <c r="O3169" s="5">
        <f t="shared" si="196"/>
        <v>116.16666666666666</v>
      </c>
      <c r="P3169">
        <f t="shared" si="197"/>
        <v>63.363636363636367</v>
      </c>
      <c r="Q3169" s="6" t="s">
        <v>8317</v>
      </c>
      <c r="R3169" s="6" t="s">
        <v>8318</v>
      </c>
      <c r="S3169">
        <f t="shared" si="198"/>
        <v>2014</v>
      </c>
      <c r="T3169">
        <f t="shared" si="199"/>
        <v>7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9">
        <v>41803.708333333328</v>
      </c>
      <c r="J3170" s="9">
        <v>41771.897604166668</v>
      </c>
      <c r="K3170" t="b">
        <v>1</v>
      </c>
      <c r="L3170">
        <v>61</v>
      </c>
      <c r="M3170" t="b">
        <v>1</v>
      </c>
      <c r="N3170" s="6" t="s">
        <v>8271</v>
      </c>
      <c r="O3170" s="5">
        <f t="shared" si="196"/>
        <v>124.2</v>
      </c>
      <c r="P3170">
        <f t="shared" si="197"/>
        <v>50.901639344262293</v>
      </c>
      <c r="Q3170" s="6" t="s">
        <v>8317</v>
      </c>
      <c r="R3170" s="6" t="s">
        <v>8318</v>
      </c>
      <c r="S3170">
        <f t="shared" si="198"/>
        <v>2014</v>
      </c>
      <c r="T3170">
        <f t="shared" si="199"/>
        <v>5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9">
        <v>41620.999305555553</v>
      </c>
      <c r="J3171" s="9">
        <v>41591.529641203699</v>
      </c>
      <c r="K3171" t="b">
        <v>1</v>
      </c>
      <c r="L3171">
        <v>82</v>
      </c>
      <c r="M3171" t="b">
        <v>1</v>
      </c>
      <c r="N3171" s="6" t="s">
        <v>8271</v>
      </c>
      <c r="O3171" s="5">
        <f t="shared" si="196"/>
        <v>103.01249999999999</v>
      </c>
      <c r="P3171">
        <f t="shared" si="197"/>
        <v>100.5</v>
      </c>
      <c r="Q3171" s="6" t="s">
        <v>8317</v>
      </c>
      <c r="R3171" s="6" t="s">
        <v>8318</v>
      </c>
      <c r="S3171">
        <f t="shared" si="198"/>
        <v>2013</v>
      </c>
      <c r="T3171">
        <f t="shared" si="199"/>
        <v>11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9">
        <v>41821.958333333328</v>
      </c>
      <c r="J3172" s="9">
        <v>41788.872037037036</v>
      </c>
      <c r="K3172" t="b">
        <v>1</v>
      </c>
      <c r="L3172">
        <v>71</v>
      </c>
      <c r="M3172" t="b">
        <v>1</v>
      </c>
      <c r="N3172" s="6" t="s">
        <v>8271</v>
      </c>
      <c r="O3172" s="5">
        <f t="shared" si="196"/>
        <v>112.25</v>
      </c>
      <c r="P3172">
        <f t="shared" si="197"/>
        <v>31.619718309859156</v>
      </c>
      <c r="Q3172" s="6" t="s">
        <v>8317</v>
      </c>
      <c r="R3172" s="6" t="s">
        <v>8318</v>
      </c>
      <c r="S3172">
        <f t="shared" si="198"/>
        <v>2014</v>
      </c>
      <c r="T3172">
        <f t="shared" si="199"/>
        <v>5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9">
        <v>42496.399976851848</v>
      </c>
      <c r="J3173" s="9">
        <v>42466.399976851848</v>
      </c>
      <c r="K3173" t="b">
        <v>1</v>
      </c>
      <c r="L3173">
        <v>117</v>
      </c>
      <c r="M3173" t="b">
        <v>1</v>
      </c>
      <c r="N3173" s="6" t="s">
        <v>8271</v>
      </c>
      <c r="O3173" s="5">
        <f t="shared" si="196"/>
        <v>108.8142857142857</v>
      </c>
      <c r="P3173">
        <f t="shared" si="197"/>
        <v>65.102564102564102</v>
      </c>
      <c r="Q3173" s="6" t="s">
        <v>8317</v>
      </c>
      <c r="R3173" s="6" t="s">
        <v>8318</v>
      </c>
      <c r="S3173">
        <f t="shared" si="198"/>
        <v>2016</v>
      </c>
      <c r="T3173">
        <f t="shared" si="199"/>
        <v>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9">
        <v>40953.521620370368</v>
      </c>
      <c r="J3174" s="9">
        <v>40923.521620370368</v>
      </c>
      <c r="K3174" t="b">
        <v>1</v>
      </c>
      <c r="L3174">
        <v>29</v>
      </c>
      <c r="M3174" t="b">
        <v>1</v>
      </c>
      <c r="N3174" s="6" t="s">
        <v>8271</v>
      </c>
      <c r="O3174" s="5">
        <f t="shared" si="196"/>
        <v>114.99999999999999</v>
      </c>
      <c r="P3174">
        <f t="shared" si="197"/>
        <v>79.310344827586206</v>
      </c>
      <c r="Q3174" s="6" t="s">
        <v>8317</v>
      </c>
      <c r="R3174" s="6" t="s">
        <v>8318</v>
      </c>
      <c r="S3174">
        <f t="shared" si="198"/>
        <v>2012</v>
      </c>
      <c r="T3174">
        <f t="shared" si="199"/>
        <v>1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9">
        <v>41908.670046296291</v>
      </c>
      <c r="J3175" s="9">
        <v>41878.670046296291</v>
      </c>
      <c r="K3175" t="b">
        <v>1</v>
      </c>
      <c r="L3175">
        <v>74</v>
      </c>
      <c r="M3175" t="b">
        <v>1</v>
      </c>
      <c r="N3175" s="6" t="s">
        <v>8271</v>
      </c>
      <c r="O3175" s="5">
        <f t="shared" si="196"/>
        <v>103</v>
      </c>
      <c r="P3175">
        <f t="shared" si="197"/>
        <v>139.18918918918919</v>
      </c>
      <c r="Q3175" s="6" t="s">
        <v>8317</v>
      </c>
      <c r="R3175" s="6" t="s">
        <v>8318</v>
      </c>
      <c r="S3175">
        <f t="shared" si="198"/>
        <v>2014</v>
      </c>
      <c r="T3175">
        <f t="shared" si="199"/>
        <v>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9">
        <v>41876.656342592592</v>
      </c>
      <c r="J3176" s="9">
        <v>41862.656342592592</v>
      </c>
      <c r="K3176" t="b">
        <v>1</v>
      </c>
      <c r="L3176">
        <v>23</v>
      </c>
      <c r="M3176" t="b">
        <v>1</v>
      </c>
      <c r="N3176" s="6" t="s">
        <v>8271</v>
      </c>
      <c r="O3176" s="5">
        <f t="shared" si="196"/>
        <v>101.13333333333334</v>
      </c>
      <c r="P3176">
        <f t="shared" si="197"/>
        <v>131.91304347826087</v>
      </c>
      <c r="Q3176" s="6" t="s">
        <v>8317</v>
      </c>
      <c r="R3176" s="6" t="s">
        <v>8318</v>
      </c>
      <c r="S3176">
        <f t="shared" si="198"/>
        <v>2014</v>
      </c>
      <c r="T3176">
        <f t="shared" si="199"/>
        <v>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9">
        <v>40591.678553240738</v>
      </c>
      <c r="J3177" s="9">
        <v>40531.678553240738</v>
      </c>
      <c r="K3177" t="b">
        <v>1</v>
      </c>
      <c r="L3177">
        <v>60</v>
      </c>
      <c r="M3177" t="b">
        <v>1</v>
      </c>
      <c r="N3177" s="6" t="s">
        <v>8271</v>
      </c>
      <c r="O3177" s="5">
        <f t="shared" si="196"/>
        <v>109.55999999999999</v>
      </c>
      <c r="P3177">
        <f t="shared" si="197"/>
        <v>91.3</v>
      </c>
      <c r="Q3177" s="6" t="s">
        <v>8317</v>
      </c>
      <c r="R3177" s="6" t="s">
        <v>8318</v>
      </c>
      <c r="S3177">
        <f t="shared" si="198"/>
        <v>2010</v>
      </c>
      <c r="T3177">
        <f t="shared" si="199"/>
        <v>12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9">
        <v>41504.416666666664</v>
      </c>
      <c r="J3178" s="9">
        <v>41477.722581018512</v>
      </c>
      <c r="K3178" t="b">
        <v>1</v>
      </c>
      <c r="L3178">
        <v>55</v>
      </c>
      <c r="M3178" t="b">
        <v>1</v>
      </c>
      <c r="N3178" s="6" t="s">
        <v>8271</v>
      </c>
      <c r="O3178" s="5">
        <f t="shared" si="196"/>
        <v>114.8421052631579</v>
      </c>
      <c r="P3178">
        <f t="shared" si="197"/>
        <v>39.672727272727272</v>
      </c>
      <c r="Q3178" s="6" t="s">
        <v>8317</v>
      </c>
      <c r="R3178" s="6" t="s">
        <v>8318</v>
      </c>
      <c r="S3178">
        <f t="shared" si="198"/>
        <v>2013</v>
      </c>
      <c r="T3178">
        <f t="shared" si="199"/>
        <v>7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9">
        <v>41811.458437499998</v>
      </c>
      <c r="J3179" s="9">
        <v>41781.458437499998</v>
      </c>
      <c r="K3179" t="b">
        <v>1</v>
      </c>
      <c r="L3179">
        <v>51</v>
      </c>
      <c r="M3179" t="b">
        <v>1</v>
      </c>
      <c r="N3179" s="6" t="s">
        <v>8271</v>
      </c>
      <c r="O3179" s="5">
        <f t="shared" si="196"/>
        <v>117.39999999999999</v>
      </c>
      <c r="P3179">
        <f t="shared" si="197"/>
        <v>57.549019607843135</v>
      </c>
      <c r="Q3179" s="6" t="s">
        <v>8317</v>
      </c>
      <c r="R3179" s="6" t="s">
        <v>8318</v>
      </c>
      <c r="S3179">
        <f t="shared" si="198"/>
        <v>2014</v>
      </c>
      <c r="T3179">
        <f t="shared" si="199"/>
        <v>5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9">
        <v>41836.396701388883</v>
      </c>
      <c r="J3180" s="9">
        <v>41806.396701388883</v>
      </c>
      <c r="K3180" t="b">
        <v>1</v>
      </c>
      <c r="L3180">
        <v>78</v>
      </c>
      <c r="M3180" t="b">
        <v>1</v>
      </c>
      <c r="N3180" s="6" t="s">
        <v>8271</v>
      </c>
      <c r="O3180" s="5">
        <f t="shared" si="196"/>
        <v>171.73333333333335</v>
      </c>
      <c r="P3180">
        <f t="shared" si="197"/>
        <v>33.025641025641029</v>
      </c>
      <c r="Q3180" s="6" t="s">
        <v>8317</v>
      </c>
      <c r="R3180" s="6" t="s">
        <v>8318</v>
      </c>
      <c r="S3180">
        <f t="shared" si="198"/>
        <v>2014</v>
      </c>
      <c r="T3180">
        <f t="shared" si="199"/>
        <v>6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9">
        <v>41400.49387731481</v>
      </c>
      <c r="J3181" s="9">
        <v>41375.49387731481</v>
      </c>
      <c r="K3181" t="b">
        <v>1</v>
      </c>
      <c r="L3181">
        <v>62</v>
      </c>
      <c r="M3181" t="b">
        <v>1</v>
      </c>
      <c r="N3181" s="6" t="s">
        <v>8271</v>
      </c>
      <c r="O3181" s="5">
        <f t="shared" si="196"/>
        <v>114.16238095238094</v>
      </c>
      <c r="P3181">
        <f t="shared" si="197"/>
        <v>77.335806451612896</v>
      </c>
      <c r="Q3181" s="6" t="s">
        <v>8317</v>
      </c>
      <c r="R3181" s="6" t="s">
        <v>8318</v>
      </c>
      <c r="S3181">
        <f t="shared" si="198"/>
        <v>2013</v>
      </c>
      <c r="T3181">
        <f t="shared" si="199"/>
        <v>4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9">
        <v>41810.204270833332</v>
      </c>
      <c r="J3182" s="9">
        <v>41780.204270833332</v>
      </c>
      <c r="K3182" t="b">
        <v>1</v>
      </c>
      <c r="L3182">
        <v>45</v>
      </c>
      <c r="M3182" t="b">
        <v>1</v>
      </c>
      <c r="N3182" s="6" t="s">
        <v>8271</v>
      </c>
      <c r="O3182" s="5">
        <f t="shared" si="196"/>
        <v>119.75</v>
      </c>
      <c r="P3182">
        <f t="shared" si="197"/>
        <v>31.933333333333334</v>
      </c>
      <c r="Q3182" s="6" t="s">
        <v>8317</v>
      </c>
      <c r="R3182" s="6" t="s">
        <v>8318</v>
      </c>
      <c r="S3182">
        <f t="shared" si="198"/>
        <v>2014</v>
      </c>
      <c r="T3182">
        <f t="shared" si="199"/>
        <v>5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9">
        <v>41805.458333333328</v>
      </c>
      <c r="J3183" s="9">
        <v>41779.101701388885</v>
      </c>
      <c r="K3183" t="b">
        <v>1</v>
      </c>
      <c r="L3183">
        <v>15</v>
      </c>
      <c r="M3183" t="b">
        <v>1</v>
      </c>
      <c r="N3183" s="6" t="s">
        <v>8271</v>
      </c>
      <c r="O3183" s="5">
        <f t="shared" si="196"/>
        <v>109.00000000000001</v>
      </c>
      <c r="P3183">
        <f t="shared" si="197"/>
        <v>36.333333333333336</v>
      </c>
      <c r="Q3183" s="6" t="s">
        <v>8317</v>
      </c>
      <c r="R3183" s="6" t="s">
        <v>8318</v>
      </c>
      <c r="S3183">
        <f t="shared" si="198"/>
        <v>2014</v>
      </c>
      <c r="T3183">
        <f t="shared" si="199"/>
        <v>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9">
        <v>40939.5</v>
      </c>
      <c r="J3184" s="9">
        <v>40883.740983796291</v>
      </c>
      <c r="K3184" t="b">
        <v>1</v>
      </c>
      <c r="L3184">
        <v>151</v>
      </c>
      <c r="M3184" t="b">
        <v>1</v>
      </c>
      <c r="N3184" s="6" t="s">
        <v>8271</v>
      </c>
      <c r="O3184" s="5">
        <f t="shared" si="196"/>
        <v>100.88571428571429</v>
      </c>
      <c r="P3184">
        <f t="shared" si="197"/>
        <v>46.768211920529801</v>
      </c>
      <c r="Q3184" s="6" t="s">
        <v>8317</v>
      </c>
      <c r="R3184" s="6" t="s">
        <v>8318</v>
      </c>
      <c r="S3184">
        <f t="shared" si="198"/>
        <v>2011</v>
      </c>
      <c r="T3184">
        <f t="shared" si="199"/>
        <v>12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9">
        <v>41509.586446759255</v>
      </c>
      <c r="J3185" s="9">
        <v>41491.586446759255</v>
      </c>
      <c r="K3185" t="b">
        <v>1</v>
      </c>
      <c r="L3185">
        <v>68</v>
      </c>
      <c r="M3185" t="b">
        <v>1</v>
      </c>
      <c r="N3185" s="6" t="s">
        <v>8271</v>
      </c>
      <c r="O3185" s="5">
        <f t="shared" si="196"/>
        <v>109.00000000000001</v>
      </c>
      <c r="P3185">
        <f t="shared" si="197"/>
        <v>40.073529411764703</v>
      </c>
      <c r="Q3185" s="6" t="s">
        <v>8317</v>
      </c>
      <c r="R3185" s="6" t="s">
        <v>8318</v>
      </c>
      <c r="S3185">
        <f t="shared" si="198"/>
        <v>2013</v>
      </c>
      <c r="T3185">
        <f t="shared" si="199"/>
        <v>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9">
        <v>41821.785081018512</v>
      </c>
      <c r="J3186" s="9">
        <v>41791.785081018512</v>
      </c>
      <c r="K3186" t="b">
        <v>1</v>
      </c>
      <c r="L3186">
        <v>46</v>
      </c>
      <c r="M3186" t="b">
        <v>1</v>
      </c>
      <c r="N3186" s="6" t="s">
        <v>8271</v>
      </c>
      <c r="O3186" s="5">
        <f t="shared" si="196"/>
        <v>107.20930232558139</v>
      </c>
      <c r="P3186">
        <f t="shared" si="197"/>
        <v>100.21739130434783</v>
      </c>
      <c r="Q3186" s="6" t="s">
        <v>8317</v>
      </c>
      <c r="R3186" s="6" t="s">
        <v>8318</v>
      </c>
      <c r="S3186">
        <f t="shared" si="198"/>
        <v>2014</v>
      </c>
      <c r="T3186">
        <f t="shared" si="199"/>
        <v>6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9">
        <v>41836.768993055557</v>
      </c>
      <c r="J3187" s="9">
        <v>41829.768993055557</v>
      </c>
      <c r="K3187" t="b">
        <v>1</v>
      </c>
      <c r="L3187">
        <v>24</v>
      </c>
      <c r="M3187" t="b">
        <v>1</v>
      </c>
      <c r="N3187" s="6" t="s">
        <v>8271</v>
      </c>
      <c r="O3187" s="5">
        <f t="shared" si="196"/>
        <v>100</v>
      </c>
      <c r="P3187">
        <f t="shared" si="197"/>
        <v>41.666666666666664</v>
      </c>
      <c r="Q3187" s="6" t="s">
        <v>8317</v>
      </c>
      <c r="R3187" s="6" t="s">
        <v>8318</v>
      </c>
      <c r="S3187">
        <f t="shared" si="198"/>
        <v>2014</v>
      </c>
      <c r="T3187">
        <f t="shared" si="199"/>
        <v>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9">
        <v>41898.666666666664</v>
      </c>
      <c r="J3188" s="9">
        <v>41868.715717592589</v>
      </c>
      <c r="K3188" t="b">
        <v>1</v>
      </c>
      <c r="L3188">
        <v>70</v>
      </c>
      <c r="M3188" t="b">
        <v>1</v>
      </c>
      <c r="N3188" s="6" t="s">
        <v>8271</v>
      </c>
      <c r="O3188" s="5">
        <f t="shared" si="196"/>
        <v>102.18750000000001</v>
      </c>
      <c r="P3188">
        <f t="shared" si="197"/>
        <v>46.714285714285715</v>
      </c>
      <c r="Q3188" s="6" t="s">
        <v>8317</v>
      </c>
      <c r="R3188" s="6" t="s">
        <v>8318</v>
      </c>
      <c r="S3188">
        <f t="shared" si="198"/>
        <v>2014</v>
      </c>
      <c r="T3188">
        <f t="shared" si="199"/>
        <v>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9">
        <v>41855.458020833328</v>
      </c>
      <c r="J3189" s="9">
        <v>41835.458020833328</v>
      </c>
      <c r="K3189" t="b">
        <v>1</v>
      </c>
      <c r="L3189">
        <v>244</v>
      </c>
      <c r="M3189" t="b">
        <v>1</v>
      </c>
      <c r="N3189" s="6" t="s">
        <v>8271</v>
      </c>
      <c r="O3189" s="5">
        <f t="shared" si="196"/>
        <v>116.29333333333334</v>
      </c>
      <c r="P3189">
        <f t="shared" si="197"/>
        <v>71.491803278688522</v>
      </c>
      <c r="Q3189" s="6" t="s">
        <v>8317</v>
      </c>
      <c r="R3189" s="6" t="s">
        <v>8318</v>
      </c>
      <c r="S3189">
        <f t="shared" si="198"/>
        <v>2014</v>
      </c>
      <c r="T3189">
        <f t="shared" si="199"/>
        <v>7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9">
        <v>42165.207199074073</v>
      </c>
      <c r="J3190" s="9">
        <v>42144.207199074073</v>
      </c>
      <c r="K3190" t="b">
        <v>0</v>
      </c>
      <c r="L3190">
        <v>9</v>
      </c>
      <c r="M3190" t="b">
        <v>0</v>
      </c>
      <c r="N3190" s="6" t="s">
        <v>8305</v>
      </c>
      <c r="O3190" s="5">
        <f t="shared" si="196"/>
        <v>65</v>
      </c>
      <c r="P3190">
        <f t="shared" si="197"/>
        <v>14.444444444444445</v>
      </c>
      <c r="Q3190" s="6" t="s">
        <v>8317</v>
      </c>
      <c r="R3190" s="6" t="s">
        <v>8359</v>
      </c>
      <c r="S3190">
        <f t="shared" si="198"/>
        <v>2015</v>
      </c>
      <c r="T3190">
        <f t="shared" si="199"/>
        <v>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9">
        <v>42148.138101851851</v>
      </c>
      <c r="J3191" s="9">
        <v>42118.138101851851</v>
      </c>
      <c r="K3191" t="b">
        <v>0</v>
      </c>
      <c r="L3191">
        <v>19</v>
      </c>
      <c r="M3191" t="b">
        <v>0</v>
      </c>
      <c r="N3191" s="6" t="s">
        <v>8305</v>
      </c>
      <c r="O3191" s="5">
        <f t="shared" si="196"/>
        <v>12.327272727272726</v>
      </c>
      <c r="P3191">
        <f t="shared" si="197"/>
        <v>356.84210526315792</v>
      </c>
      <c r="Q3191" s="6" t="s">
        <v>8317</v>
      </c>
      <c r="R3191" s="6" t="s">
        <v>8359</v>
      </c>
      <c r="S3191">
        <f t="shared" si="198"/>
        <v>2015</v>
      </c>
      <c r="T3191">
        <f t="shared" si="199"/>
        <v>4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9">
        <v>42712.984664351847</v>
      </c>
      <c r="J3192" s="9">
        <v>42682.942997685182</v>
      </c>
      <c r="K3192" t="b">
        <v>0</v>
      </c>
      <c r="L3192">
        <v>0</v>
      </c>
      <c r="M3192" t="b">
        <v>0</v>
      </c>
      <c r="N3192" s="6" t="s">
        <v>8305</v>
      </c>
      <c r="O3192" s="5">
        <f t="shared" si="196"/>
        <v>0</v>
      </c>
      <c r="P3192" t="e">
        <f t="shared" si="197"/>
        <v>#DIV/0!</v>
      </c>
      <c r="Q3192" s="6" t="s">
        <v>8317</v>
      </c>
      <c r="R3192" s="6" t="s">
        <v>8359</v>
      </c>
      <c r="S3192">
        <f t="shared" si="198"/>
        <v>2016</v>
      </c>
      <c r="T3192">
        <f t="shared" si="199"/>
        <v>11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9">
        <v>42598.547094907401</v>
      </c>
      <c r="J3193" s="9">
        <v>42538.547094907401</v>
      </c>
      <c r="K3193" t="b">
        <v>0</v>
      </c>
      <c r="L3193">
        <v>4</v>
      </c>
      <c r="M3193" t="b">
        <v>0</v>
      </c>
      <c r="N3193" s="6" t="s">
        <v>8305</v>
      </c>
      <c r="O3193" s="5">
        <f t="shared" si="196"/>
        <v>4.0266666666666664</v>
      </c>
      <c r="P3193">
        <f t="shared" si="197"/>
        <v>37.75</v>
      </c>
      <c r="Q3193" s="6" t="s">
        <v>8317</v>
      </c>
      <c r="R3193" s="6" t="s">
        <v>8359</v>
      </c>
      <c r="S3193">
        <f t="shared" si="198"/>
        <v>2016</v>
      </c>
      <c r="T3193">
        <f t="shared" si="199"/>
        <v>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9">
        <v>42063.708333333336</v>
      </c>
      <c r="J3194" s="9">
        <v>42018.732164351844</v>
      </c>
      <c r="K3194" t="b">
        <v>0</v>
      </c>
      <c r="L3194">
        <v>8</v>
      </c>
      <c r="M3194" t="b">
        <v>0</v>
      </c>
      <c r="N3194" s="6" t="s">
        <v>8305</v>
      </c>
      <c r="O3194" s="5">
        <f t="shared" si="196"/>
        <v>1.02</v>
      </c>
      <c r="P3194">
        <f t="shared" si="197"/>
        <v>12.75</v>
      </c>
      <c r="Q3194" s="6" t="s">
        <v>8317</v>
      </c>
      <c r="R3194" s="6" t="s">
        <v>8359</v>
      </c>
      <c r="S3194">
        <f t="shared" si="198"/>
        <v>2015</v>
      </c>
      <c r="T3194">
        <f t="shared" si="199"/>
        <v>1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9">
        <v>42055.759907407402</v>
      </c>
      <c r="J3195" s="9">
        <v>42010.759907407402</v>
      </c>
      <c r="K3195" t="b">
        <v>0</v>
      </c>
      <c r="L3195">
        <v>24</v>
      </c>
      <c r="M3195" t="b">
        <v>0</v>
      </c>
      <c r="N3195" s="6" t="s">
        <v>8305</v>
      </c>
      <c r="O3195" s="5">
        <f t="shared" si="196"/>
        <v>11.74</v>
      </c>
      <c r="P3195">
        <f t="shared" si="197"/>
        <v>24.458333333333332</v>
      </c>
      <c r="Q3195" s="6" t="s">
        <v>8317</v>
      </c>
      <c r="R3195" s="6" t="s">
        <v>8359</v>
      </c>
      <c r="S3195">
        <f t="shared" si="198"/>
        <v>2015</v>
      </c>
      <c r="T3195">
        <f t="shared" si="199"/>
        <v>1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9">
        <v>42211.854143518511</v>
      </c>
      <c r="J3196" s="9">
        <v>42181.854143518511</v>
      </c>
      <c r="K3196" t="b">
        <v>0</v>
      </c>
      <c r="L3196">
        <v>0</v>
      </c>
      <c r="M3196" t="b">
        <v>0</v>
      </c>
      <c r="N3196" s="6" t="s">
        <v>8305</v>
      </c>
      <c r="O3196" s="5">
        <f t="shared" si="196"/>
        <v>0</v>
      </c>
      <c r="P3196" t="e">
        <f t="shared" si="197"/>
        <v>#DIV/0!</v>
      </c>
      <c r="Q3196" s="6" t="s">
        <v>8317</v>
      </c>
      <c r="R3196" s="6" t="s">
        <v>8359</v>
      </c>
      <c r="S3196">
        <f t="shared" si="198"/>
        <v>2015</v>
      </c>
      <c r="T3196">
        <f t="shared" si="199"/>
        <v>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9">
        <v>42047.385902777773</v>
      </c>
      <c r="J3197" s="9">
        <v>42017.385902777773</v>
      </c>
      <c r="K3197" t="b">
        <v>0</v>
      </c>
      <c r="L3197">
        <v>39</v>
      </c>
      <c r="M3197" t="b">
        <v>0</v>
      </c>
      <c r="N3197" s="6" t="s">
        <v>8305</v>
      </c>
      <c r="O3197" s="5">
        <f t="shared" si="196"/>
        <v>59.142857142857139</v>
      </c>
      <c r="P3197">
        <f t="shared" si="197"/>
        <v>53.07692307692308</v>
      </c>
      <c r="Q3197" s="6" t="s">
        <v>8317</v>
      </c>
      <c r="R3197" s="6" t="s">
        <v>8359</v>
      </c>
      <c r="S3197">
        <f t="shared" si="198"/>
        <v>2015</v>
      </c>
      <c r="T3197">
        <f t="shared" si="199"/>
        <v>1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9">
        <v>42217.374999999993</v>
      </c>
      <c r="J3198" s="9">
        <v>42157.389756944445</v>
      </c>
      <c r="K3198" t="b">
        <v>0</v>
      </c>
      <c r="L3198">
        <v>6</v>
      </c>
      <c r="M3198" t="b">
        <v>0</v>
      </c>
      <c r="N3198" s="6" t="s">
        <v>8305</v>
      </c>
      <c r="O3198" s="5">
        <f t="shared" si="196"/>
        <v>0.06</v>
      </c>
      <c r="P3198">
        <f t="shared" si="197"/>
        <v>300</v>
      </c>
      <c r="Q3198" s="6" t="s">
        <v>8317</v>
      </c>
      <c r="R3198" s="6" t="s">
        <v>8359</v>
      </c>
      <c r="S3198">
        <f t="shared" si="198"/>
        <v>2015</v>
      </c>
      <c r="T3198">
        <f t="shared" si="199"/>
        <v>6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9">
        <v>42039.28493055555</v>
      </c>
      <c r="J3199" s="9">
        <v>42009.28493055555</v>
      </c>
      <c r="K3199" t="b">
        <v>0</v>
      </c>
      <c r="L3199">
        <v>4</v>
      </c>
      <c r="M3199" t="b">
        <v>0</v>
      </c>
      <c r="N3199" s="6" t="s">
        <v>8305</v>
      </c>
      <c r="O3199" s="5">
        <f t="shared" si="196"/>
        <v>11.450000000000001</v>
      </c>
      <c r="P3199">
        <f t="shared" si="197"/>
        <v>286.25</v>
      </c>
      <c r="Q3199" s="6" t="s">
        <v>8317</v>
      </c>
      <c r="R3199" s="6" t="s">
        <v>8359</v>
      </c>
      <c r="S3199">
        <f t="shared" si="198"/>
        <v>2015</v>
      </c>
      <c r="T3199">
        <f t="shared" si="199"/>
        <v>1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9">
        <v>42051.216168981475</v>
      </c>
      <c r="J3200" s="9">
        <v>42013.216168981475</v>
      </c>
      <c r="K3200" t="b">
        <v>0</v>
      </c>
      <c r="L3200">
        <v>3</v>
      </c>
      <c r="M3200" t="b">
        <v>0</v>
      </c>
      <c r="N3200" s="6" t="s">
        <v>8305</v>
      </c>
      <c r="O3200" s="5">
        <f t="shared" si="196"/>
        <v>0.36666666666666664</v>
      </c>
      <c r="P3200">
        <f t="shared" si="197"/>
        <v>36.666666666666664</v>
      </c>
      <c r="Q3200" s="6" t="s">
        <v>8317</v>
      </c>
      <c r="R3200" s="6" t="s">
        <v>8359</v>
      </c>
      <c r="S3200">
        <f t="shared" si="198"/>
        <v>2015</v>
      </c>
      <c r="T3200">
        <f t="shared" si="199"/>
        <v>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9">
        <v>41888.666666666664</v>
      </c>
      <c r="J3201" s="9">
        <v>41858.553449074068</v>
      </c>
      <c r="K3201" t="b">
        <v>0</v>
      </c>
      <c r="L3201">
        <v>53</v>
      </c>
      <c r="M3201" t="b">
        <v>0</v>
      </c>
      <c r="N3201" s="6" t="s">
        <v>8305</v>
      </c>
      <c r="O3201" s="5">
        <f t="shared" si="196"/>
        <v>52.16</v>
      </c>
      <c r="P3201">
        <f t="shared" si="197"/>
        <v>49.20754716981132</v>
      </c>
      <c r="Q3201" s="6" t="s">
        <v>8317</v>
      </c>
      <c r="R3201" s="6" t="s">
        <v>8359</v>
      </c>
      <c r="S3201">
        <f t="shared" si="198"/>
        <v>2014</v>
      </c>
      <c r="T3201">
        <f t="shared" si="199"/>
        <v>8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9">
        <v>42490.023611111108</v>
      </c>
      <c r="J3202" s="9">
        <v>42460.112280092588</v>
      </c>
      <c r="K3202" t="b">
        <v>0</v>
      </c>
      <c r="L3202">
        <v>1</v>
      </c>
      <c r="M3202" t="b">
        <v>0</v>
      </c>
      <c r="N3202" s="6" t="s">
        <v>8305</v>
      </c>
      <c r="O3202" s="5">
        <f t="shared" ref="O3202:O3265" si="200">E3202/D3202*100</f>
        <v>2E-3</v>
      </c>
      <c r="P3202">
        <f t="shared" ref="P3202:P3265" si="201">E3202/L3202</f>
        <v>1</v>
      </c>
      <c r="Q3202" s="6" t="s">
        <v>8317</v>
      </c>
      <c r="R3202" s="6" t="s">
        <v>8359</v>
      </c>
      <c r="S3202">
        <f t="shared" si="198"/>
        <v>2016</v>
      </c>
      <c r="T3202">
        <f t="shared" si="199"/>
        <v>3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9">
        <v>41882.558761574073</v>
      </c>
      <c r="J3203" s="9">
        <v>41861.558761574073</v>
      </c>
      <c r="K3203" t="b">
        <v>0</v>
      </c>
      <c r="L3203">
        <v>2</v>
      </c>
      <c r="M3203" t="b">
        <v>0</v>
      </c>
      <c r="N3203" s="6" t="s">
        <v>8305</v>
      </c>
      <c r="O3203" s="5">
        <f t="shared" si="200"/>
        <v>1.25</v>
      </c>
      <c r="P3203">
        <f t="shared" si="201"/>
        <v>12.5</v>
      </c>
      <c r="Q3203" s="6" t="s">
        <v>8317</v>
      </c>
      <c r="R3203" s="6" t="s">
        <v>8359</v>
      </c>
      <c r="S3203">
        <f t="shared" ref="S3203:S3266" si="202">YEAR(J3203)</f>
        <v>2014</v>
      </c>
      <c r="T3203">
        <f t="shared" ref="T3203:T3266" si="203">MONTH(J3203)</f>
        <v>8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9">
        <v>42352.040972222218</v>
      </c>
      <c r="J3204" s="9">
        <v>42293.645208333335</v>
      </c>
      <c r="K3204" t="b">
        <v>0</v>
      </c>
      <c r="L3204">
        <v>25</v>
      </c>
      <c r="M3204" t="b">
        <v>0</v>
      </c>
      <c r="N3204" s="6" t="s">
        <v>8305</v>
      </c>
      <c r="O3204" s="5">
        <f t="shared" si="200"/>
        <v>54.52</v>
      </c>
      <c r="P3204">
        <f t="shared" si="201"/>
        <v>109.04</v>
      </c>
      <c r="Q3204" s="6" t="s">
        <v>8317</v>
      </c>
      <c r="R3204" s="6" t="s">
        <v>8359</v>
      </c>
      <c r="S3204">
        <f t="shared" si="202"/>
        <v>2015</v>
      </c>
      <c r="T3204">
        <f t="shared" si="203"/>
        <v>10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9">
        <v>42272.780347222222</v>
      </c>
      <c r="J3205" s="9">
        <v>42242.780347222222</v>
      </c>
      <c r="K3205" t="b">
        <v>0</v>
      </c>
      <c r="L3205">
        <v>6</v>
      </c>
      <c r="M3205" t="b">
        <v>0</v>
      </c>
      <c r="N3205" s="6" t="s">
        <v>8305</v>
      </c>
      <c r="O3205" s="5">
        <f t="shared" si="200"/>
        <v>25</v>
      </c>
      <c r="P3205">
        <f t="shared" si="201"/>
        <v>41.666666666666664</v>
      </c>
      <c r="Q3205" s="6" t="s">
        <v>8317</v>
      </c>
      <c r="R3205" s="6" t="s">
        <v>8359</v>
      </c>
      <c r="S3205">
        <f t="shared" si="202"/>
        <v>2015</v>
      </c>
      <c r="T3205">
        <f t="shared" si="203"/>
        <v>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9">
        <v>42202.468055555553</v>
      </c>
      <c r="J3206" s="9">
        <v>42172.477766203701</v>
      </c>
      <c r="K3206" t="b">
        <v>0</v>
      </c>
      <c r="L3206">
        <v>0</v>
      </c>
      <c r="M3206" t="b">
        <v>0</v>
      </c>
      <c r="N3206" s="6" t="s">
        <v>8305</v>
      </c>
      <c r="O3206" s="5">
        <f t="shared" si="200"/>
        <v>0</v>
      </c>
      <c r="P3206" t="e">
        <f t="shared" si="201"/>
        <v>#DIV/0!</v>
      </c>
      <c r="Q3206" s="6" t="s">
        <v>8317</v>
      </c>
      <c r="R3206" s="6" t="s">
        <v>8359</v>
      </c>
      <c r="S3206">
        <f t="shared" si="202"/>
        <v>2015</v>
      </c>
      <c r="T3206">
        <f t="shared" si="203"/>
        <v>6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9">
        <v>42125.166342592587</v>
      </c>
      <c r="J3207" s="9">
        <v>42095.166342592587</v>
      </c>
      <c r="K3207" t="b">
        <v>0</v>
      </c>
      <c r="L3207">
        <v>12</v>
      </c>
      <c r="M3207" t="b">
        <v>0</v>
      </c>
      <c r="N3207" s="6" t="s">
        <v>8305</v>
      </c>
      <c r="O3207" s="5">
        <f t="shared" si="200"/>
        <v>3.4125000000000001</v>
      </c>
      <c r="P3207">
        <f t="shared" si="201"/>
        <v>22.75</v>
      </c>
      <c r="Q3207" s="6" t="s">
        <v>8317</v>
      </c>
      <c r="R3207" s="6" t="s">
        <v>8359</v>
      </c>
      <c r="S3207">
        <f t="shared" si="202"/>
        <v>2015</v>
      </c>
      <c r="T3207">
        <f t="shared" si="203"/>
        <v>4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9">
        <v>42266.067719907405</v>
      </c>
      <c r="J3208" s="9">
        <v>42236.067719907405</v>
      </c>
      <c r="K3208" t="b">
        <v>0</v>
      </c>
      <c r="L3208">
        <v>0</v>
      </c>
      <c r="M3208" t="b">
        <v>0</v>
      </c>
      <c r="N3208" s="6" t="s">
        <v>8305</v>
      </c>
      <c r="O3208" s="5">
        <f t="shared" si="200"/>
        <v>0</v>
      </c>
      <c r="P3208" t="e">
        <f t="shared" si="201"/>
        <v>#DIV/0!</v>
      </c>
      <c r="Q3208" s="6" t="s">
        <v>8317</v>
      </c>
      <c r="R3208" s="6" t="s">
        <v>8359</v>
      </c>
      <c r="S3208">
        <f t="shared" si="202"/>
        <v>2015</v>
      </c>
      <c r="T3208">
        <f t="shared" si="203"/>
        <v>8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9">
        <v>42117.027858796289</v>
      </c>
      <c r="J3209" s="9">
        <v>42057.069525462961</v>
      </c>
      <c r="K3209" t="b">
        <v>0</v>
      </c>
      <c r="L3209">
        <v>36</v>
      </c>
      <c r="M3209" t="b">
        <v>0</v>
      </c>
      <c r="N3209" s="6" t="s">
        <v>8305</v>
      </c>
      <c r="O3209" s="5">
        <f t="shared" si="200"/>
        <v>46.36363636363636</v>
      </c>
      <c r="P3209">
        <f t="shared" si="201"/>
        <v>70.833333333333329</v>
      </c>
      <c r="Q3209" s="6" t="s">
        <v>8317</v>
      </c>
      <c r="R3209" s="6" t="s">
        <v>8359</v>
      </c>
      <c r="S3209">
        <f t="shared" si="202"/>
        <v>2015</v>
      </c>
      <c r="T3209">
        <f t="shared" si="203"/>
        <v>2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9">
        <v>41848.396724537037</v>
      </c>
      <c r="J3210" s="9">
        <v>41827.396724537037</v>
      </c>
      <c r="K3210" t="b">
        <v>1</v>
      </c>
      <c r="L3210">
        <v>82</v>
      </c>
      <c r="M3210" t="b">
        <v>1</v>
      </c>
      <c r="N3210" s="6" t="s">
        <v>8271</v>
      </c>
      <c r="O3210" s="5">
        <f t="shared" si="200"/>
        <v>103.49999999999999</v>
      </c>
      <c r="P3210">
        <f t="shared" si="201"/>
        <v>63.109756097560975</v>
      </c>
      <c r="Q3210" s="6" t="s">
        <v>8317</v>
      </c>
      <c r="R3210" s="6" t="s">
        <v>8318</v>
      </c>
      <c r="S3210">
        <f t="shared" si="202"/>
        <v>2014</v>
      </c>
      <c r="T3210">
        <f t="shared" si="203"/>
        <v>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9">
        <v>41810.75</v>
      </c>
      <c r="J3211" s="9">
        <v>41778.428912037038</v>
      </c>
      <c r="K3211" t="b">
        <v>1</v>
      </c>
      <c r="L3211">
        <v>226</v>
      </c>
      <c r="M3211" t="b">
        <v>1</v>
      </c>
      <c r="N3211" s="6" t="s">
        <v>8271</v>
      </c>
      <c r="O3211" s="5">
        <f t="shared" si="200"/>
        <v>119.32315789473684</v>
      </c>
      <c r="P3211">
        <f t="shared" si="201"/>
        <v>50.157964601769912</v>
      </c>
      <c r="Q3211" s="6" t="s">
        <v>8317</v>
      </c>
      <c r="R3211" s="6" t="s">
        <v>8318</v>
      </c>
      <c r="S3211">
        <f t="shared" si="202"/>
        <v>2014</v>
      </c>
      <c r="T3211">
        <f t="shared" si="203"/>
        <v>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9">
        <v>41060.957638888889</v>
      </c>
      <c r="J3212" s="9">
        <v>41013.728229166663</v>
      </c>
      <c r="K3212" t="b">
        <v>1</v>
      </c>
      <c r="L3212">
        <v>60</v>
      </c>
      <c r="M3212" t="b">
        <v>1</v>
      </c>
      <c r="N3212" s="6" t="s">
        <v>8271</v>
      </c>
      <c r="O3212" s="5">
        <f t="shared" si="200"/>
        <v>125.76666666666667</v>
      </c>
      <c r="P3212">
        <f t="shared" si="201"/>
        <v>62.883333333333333</v>
      </c>
      <c r="Q3212" s="6" t="s">
        <v>8317</v>
      </c>
      <c r="R3212" s="6" t="s">
        <v>8318</v>
      </c>
      <c r="S3212">
        <f t="shared" si="202"/>
        <v>2012</v>
      </c>
      <c r="T3212">
        <f t="shared" si="203"/>
        <v>4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9">
        <v>41865.875</v>
      </c>
      <c r="J3213" s="9">
        <v>41834.378240740742</v>
      </c>
      <c r="K3213" t="b">
        <v>1</v>
      </c>
      <c r="L3213">
        <v>322</v>
      </c>
      <c r="M3213" t="b">
        <v>1</v>
      </c>
      <c r="N3213" s="6" t="s">
        <v>8271</v>
      </c>
      <c r="O3213" s="5">
        <f t="shared" si="200"/>
        <v>119.74347826086958</v>
      </c>
      <c r="P3213">
        <f t="shared" si="201"/>
        <v>85.531055900621112</v>
      </c>
      <c r="Q3213" s="6" t="s">
        <v>8317</v>
      </c>
      <c r="R3213" s="6" t="s">
        <v>8318</v>
      </c>
      <c r="S3213">
        <f t="shared" si="202"/>
        <v>2014</v>
      </c>
      <c r="T3213">
        <f t="shared" si="203"/>
        <v>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9">
        <v>41859.587395833332</v>
      </c>
      <c r="J3214" s="9">
        <v>41829.587395833332</v>
      </c>
      <c r="K3214" t="b">
        <v>1</v>
      </c>
      <c r="L3214">
        <v>94</v>
      </c>
      <c r="M3214" t="b">
        <v>1</v>
      </c>
      <c r="N3214" s="6" t="s">
        <v>8271</v>
      </c>
      <c r="O3214" s="5">
        <f t="shared" si="200"/>
        <v>126.25</v>
      </c>
      <c r="P3214">
        <f t="shared" si="201"/>
        <v>53.723404255319146</v>
      </c>
      <c r="Q3214" s="6" t="s">
        <v>8317</v>
      </c>
      <c r="R3214" s="6" t="s">
        <v>8318</v>
      </c>
      <c r="S3214">
        <f t="shared" si="202"/>
        <v>2014</v>
      </c>
      <c r="T3214">
        <f t="shared" si="203"/>
        <v>7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9">
        <v>42211.555081018516</v>
      </c>
      <c r="J3215" s="9">
        <v>42171.555081018516</v>
      </c>
      <c r="K3215" t="b">
        <v>1</v>
      </c>
      <c r="L3215">
        <v>47</v>
      </c>
      <c r="M3215" t="b">
        <v>1</v>
      </c>
      <c r="N3215" s="6" t="s">
        <v>8271</v>
      </c>
      <c r="O3215" s="5">
        <f t="shared" si="200"/>
        <v>100.11666666666667</v>
      </c>
      <c r="P3215">
        <f t="shared" si="201"/>
        <v>127.80851063829788</v>
      </c>
      <c r="Q3215" s="6" t="s">
        <v>8317</v>
      </c>
      <c r="R3215" s="6" t="s">
        <v>8318</v>
      </c>
      <c r="S3215">
        <f t="shared" si="202"/>
        <v>2015</v>
      </c>
      <c r="T3215">
        <f t="shared" si="203"/>
        <v>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9">
        <v>42374.788194444445</v>
      </c>
      <c r="J3216" s="9">
        <v>42337.584178240737</v>
      </c>
      <c r="K3216" t="b">
        <v>1</v>
      </c>
      <c r="L3216">
        <v>115</v>
      </c>
      <c r="M3216" t="b">
        <v>1</v>
      </c>
      <c r="N3216" s="6" t="s">
        <v>8271</v>
      </c>
      <c r="O3216" s="5">
        <f t="shared" si="200"/>
        <v>102.13333333333334</v>
      </c>
      <c r="P3216">
        <f t="shared" si="201"/>
        <v>106.57391304347826</v>
      </c>
      <c r="Q3216" s="6" t="s">
        <v>8317</v>
      </c>
      <c r="R3216" s="6" t="s">
        <v>8318</v>
      </c>
      <c r="S3216">
        <f t="shared" si="202"/>
        <v>2015</v>
      </c>
      <c r="T3216">
        <f t="shared" si="203"/>
        <v>11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9">
        <v>42256.957638888889</v>
      </c>
      <c r="J3217" s="9">
        <v>42219.456840277773</v>
      </c>
      <c r="K3217" t="b">
        <v>1</v>
      </c>
      <c r="L3217">
        <v>134</v>
      </c>
      <c r="M3217" t="b">
        <v>1</v>
      </c>
      <c r="N3217" s="6" t="s">
        <v>8271</v>
      </c>
      <c r="O3217" s="5">
        <f t="shared" si="200"/>
        <v>100.35142857142858</v>
      </c>
      <c r="P3217">
        <f t="shared" si="201"/>
        <v>262.11194029850748</v>
      </c>
      <c r="Q3217" s="6" t="s">
        <v>8317</v>
      </c>
      <c r="R3217" s="6" t="s">
        <v>8318</v>
      </c>
      <c r="S3217">
        <f t="shared" si="202"/>
        <v>2015</v>
      </c>
      <c r="T3217">
        <f t="shared" si="203"/>
        <v>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9">
        <v>42196.395833333336</v>
      </c>
      <c r="J3218" s="9">
        <v>42165.254293981481</v>
      </c>
      <c r="K3218" t="b">
        <v>1</v>
      </c>
      <c r="L3218">
        <v>35</v>
      </c>
      <c r="M3218" t="b">
        <v>1</v>
      </c>
      <c r="N3218" s="6" t="s">
        <v>8271</v>
      </c>
      <c r="O3218" s="5">
        <f t="shared" si="200"/>
        <v>100.05</v>
      </c>
      <c r="P3218">
        <f t="shared" si="201"/>
        <v>57.171428571428571</v>
      </c>
      <c r="Q3218" s="6" t="s">
        <v>8317</v>
      </c>
      <c r="R3218" s="6" t="s">
        <v>8318</v>
      </c>
      <c r="S3218">
        <f t="shared" si="202"/>
        <v>2015</v>
      </c>
      <c r="T3218">
        <f t="shared" si="203"/>
        <v>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9">
        <v>42678.337777777771</v>
      </c>
      <c r="J3219" s="9">
        <v>42648.337777777771</v>
      </c>
      <c r="K3219" t="b">
        <v>1</v>
      </c>
      <c r="L3219">
        <v>104</v>
      </c>
      <c r="M3219" t="b">
        <v>1</v>
      </c>
      <c r="N3219" s="6" t="s">
        <v>8271</v>
      </c>
      <c r="O3219" s="5">
        <f t="shared" si="200"/>
        <v>116.02222222222223</v>
      </c>
      <c r="P3219">
        <f t="shared" si="201"/>
        <v>50.20192307692308</v>
      </c>
      <c r="Q3219" s="6" t="s">
        <v>8317</v>
      </c>
      <c r="R3219" s="6" t="s">
        <v>8318</v>
      </c>
      <c r="S3219">
        <f t="shared" si="202"/>
        <v>2016</v>
      </c>
      <c r="T3219">
        <f t="shared" si="203"/>
        <v>10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9">
        <v>42003.791666666664</v>
      </c>
      <c r="J3220" s="9">
        <v>41970.793819444443</v>
      </c>
      <c r="K3220" t="b">
        <v>1</v>
      </c>
      <c r="L3220">
        <v>184</v>
      </c>
      <c r="M3220" t="b">
        <v>1</v>
      </c>
      <c r="N3220" s="6" t="s">
        <v>8271</v>
      </c>
      <c r="O3220" s="5">
        <f t="shared" si="200"/>
        <v>102.1</v>
      </c>
      <c r="P3220">
        <f t="shared" si="201"/>
        <v>66.586956521739125</v>
      </c>
      <c r="Q3220" s="6" t="s">
        <v>8317</v>
      </c>
      <c r="R3220" s="6" t="s">
        <v>8318</v>
      </c>
      <c r="S3220">
        <f t="shared" si="202"/>
        <v>2014</v>
      </c>
      <c r="T3220">
        <f t="shared" si="203"/>
        <v>11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9">
        <v>42085.733182870368</v>
      </c>
      <c r="J3221" s="9">
        <v>42050.77484953704</v>
      </c>
      <c r="K3221" t="b">
        <v>1</v>
      </c>
      <c r="L3221">
        <v>119</v>
      </c>
      <c r="M3221" t="b">
        <v>1</v>
      </c>
      <c r="N3221" s="6" t="s">
        <v>8271</v>
      </c>
      <c r="O3221" s="5">
        <f t="shared" si="200"/>
        <v>100.11000000000001</v>
      </c>
      <c r="P3221">
        <f t="shared" si="201"/>
        <v>168.25210084033614</v>
      </c>
      <c r="Q3221" s="6" t="s">
        <v>8317</v>
      </c>
      <c r="R3221" s="6" t="s">
        <v>8318</v>
      </c>
      <c r="S3221">
        <f t="shared" si="202"/>
        <v>2015</v>
      </c>
      <c r="T3221">
        <f t="shared" si="203"/>
        <v>2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9">
        <v>42806.666666666664</v>
      </c>
      <c r="J3222" s="9">
        <v>42772.625046296293</v>
      </c>
      <c r="K3222" t="b">
        <v>1</v>
      </c>
      <c r="L3222">
        <v>59</v>
      </c>
      <c r="M3222" t="b">
        <v>1</v>
      </c>
      <c r="N3222" s="6" t="s">
        <v>8271</v>
      </c>
      <c r="O3222" s="5">
        <f t="shared" si="200"/>
        <v>100.84</v>
      </c>
      <c r="P3222">
        <f t="shared" si="201"/>
        <v>256.37288135593218</v>
      </c>
      <c r="Q3222" s="6" t="s">
        <v>8317</v>
      </c>
      <c r="R3222" s="6" t="s">
        <v>8318</v>
      </c>
      <c r="S3222">
        <f t="shared" si="202"/>
        <v>2017</v>
      </c>
      <c r="T3222">
        <f t="shared" si="203"/>
        <v>2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9">
        <v>42190.488460648143</v>
      </c>
      <c r="J3223" s="9">
        <v>42155.488460648143</v>
      </c>
      <c r="K3223" t="b">
        <v>1</v>
      </c>
      <c r="L3223">
        <v>113</v>
      </c>
      <c r="M3223" t="b">
        <v>1</v>
      </c>
      <c r="N3223" s="6" t="s">
        <v>8271</v>
      </c>
      <c r="O3223" s="5">
        <f t="shared" si="200"/>
        <v>103.42499999999998</v>
      </c>
      <c r="P3223">
        <f t="shared" si="201"/>
        <v>36.610619469026545</v>
      </c>
      <c r="Q3223" s="6" t="s">
        <v>8317</v>
      </c>
      <c r="R3223" s="6" t="s">
        <v>8318</v>
      </c>
      <c r="S3223">
        <f t="shared" si="202"/>
        <v>2015</v>
      </c>
      <c r="T3223">
        <f t="shared" si="203"/>
        <v>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9">
        <v>42301.686805555553</v>
      </c>
      <c r="J3224" s="9">
        <v>42270.373807870368</v>
      </c>
      <c r="K3224" t="b">
        <v>1</v>
      </c>
      <c r="L3224">
        <v>84</v>
      </c>
      <c r="M3224" t="b">
        <v>1</v>
      </c>
      <c r="N3224" s="6" t="s">
        <v>8271</v>
      </c>
      <c r="O3224" s="5">
        <f t="shared" si="200"/>
        <v>124.8</v>
      </c>
      <c r="P3224">
        <f t="shared" si="201"/>
        <v>37.142857142857146</v>
      </c>
      <c r="Q3224" s="6" t="s">
        <v>8317</v>
      </c>
      <c r="R3224" s="6" t="s">
        <v>8318</v>
      </c>
      <c r="S3224">
        <f t="shared" si="202"/>
        <v>2015</v>
      </c>
      <c r="T3224">
        <f t="shared" si="203"/>
        <v>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9">
        <v>42236.62703703704</v>
      </c>
      <c r="J3225" s="9">
        <v>42206.62703703704</v>
      </c>
      <c r="K3225" t="b">
        <v>1</v>
      </c>
      <c r="L3225">
        <v>74</v>
      </c>
      <c r="M3225" t="b">
        <v>1</v>
      </c>
      <c r="N3225" s="6" t="s">
        <v>8271</v>
      </c>
      <c r="O3225" s="5">
        <f t="shared" si="200"/>
        <v>109.51612903225806</v>
      </c>
      <c r="P3225">
        <f t="shared" si="201"/>
        <v>45.878378378378379</v>
      </c>
      <c r="Q3225" s="6" t="s">
        <v>8317</v>
      </c>
      <c r="R3225" s="6" t="s">
        <v>8318</v>
      </c>
      <c r="S3225">
        <f t="shared" si="202"/>
        <v>2015</v>
      </c>
      <c r="T3225">
        <f t="shared" si="203"/>
        <v>7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9">
        <v>42744.999999999993</v>
      </c>
      <c r="J3226" s="9">
        <v>42697.642511574071</v>
      </c>
      <c r="K3226" t="b">
        <v>1</v>
      </c>
      <c r="L3226">
        <v>216</v>
      </c>
      <c r="M3226" t="b">
        <v>1</v>
      </c>
      <c r="N3226" s="6" t="s">
        <v>8271</v>
      </c>
      <c r="O3226" s="5">
        <f t="shared" si="200"/>
        <v>102.03333333333333</v>
      </c>
      <c r="P3226">
        <f t="shared" si="201"/>
        <v>141.71296296296296</v>
      </c>
      <c r="Q3226" s="6" t="s">
        <v>8317</v>
      </c>
      <c r="R3226" s="6" t="s">
        <v>8318</v>
      </c>
      <c r="S3226">
        <f t="shared" si="202"/>
        <v>2016</v>
      </c>
      <c r="T3226">
        <f t="shared" si="203"/>
        <v>11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9">
        <v>42524.666666666664</v>
      </c>
      <c r="J3227" s="9">
        <v>42503.351134259261</v>
      </c>
      <c r="K3227" t="b">
        <v>1</v>
      </c>
      <c r="L3227">
        <v>39</v>
      </c>
      <c r="M3227" t="b">
        <v>1</v>
      </c>
      <c r="N3227" s="6" t="s">
        <v>8271</v>
      </c>
      <c r="O3227" s="5">
        <f t="shared" si="200"/>
        <v>102.35000000000001</v>
      </c>
      <c r="P3227">
        <f t="shared" si="201"/>
        <v>52.487179487179489</v>
      </c>
      <c r="Q3227" s="6" t="s">
        <v>8317</v>
      </c>
      <c r="R3227" s="6" t="s">
        <v>8318</v>
      </c>
      <c r="S3227">
        <f t="shared" si="202"/>
        <v>2016</v>
      </c>
      <c r="T3227">
        <f t="shared" si="203"/>
        <v>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9">
        <v>42307.375138888885</v>
      </c>
      <c r="J3228" s="9">
        <v>42277.375138888885</v>
      </c>
      <c r="K3228" t="b">
        <v>1</v>
      </c>
      <c r="L3228">
        <v>21</v>
      </c>
      <c r="M3228" t="b">
        <v>1</v>
      </c>
      <c r="N3228" s="6" t="s">
        <v>8271</v>
      </c>
      <c r="O3228" s="5">
        <f t="shared" si="200"/>
        <v>104.16666666666667</v>
      </c>
      <c r="P3228">
        <f t="shared" si="201"/>
        <v>59.523809523809526</v>
      </c>
      <c r="Q3228" s="6" t="s">
        <v>8317</v>
      </c>
      <c r="R3228" s="6" t="s">
        <v>8318</v>
      </c>
      <c r="S3228">
        <f t="shared" si="202"/>
        <v>2015</v>
      </c>
      <c r="T3228">
        <f t="shared" si="203"/>
        <v>9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9">
        <v>42752.674027777779</v>
      </c>
      <c r="J3229" s="9">
        <v>42722.674027777779</v>
      </c>
      <c r="K3229" t="b">
        <v>0</v>
      </c>
      <c r="L3229">
        <v>30</v>
      </c>
      <c r="M3229" t="b">
        <v>1</v>
      </c>
      <c r="N3229" s="6" t="s">
        <v>8271</v>
      </c>
      <c r="O3229" s="5">
        <f t="shared" si="200"/>
        <v>125</v>
      </c>
      <c r="P3229">
        <f t="shared" si="201"/>
        <v>50</v>
      </c>
      <c r="Q3229" s="6" t="s">
        <v>8317</v>
      </c>
      <c r="R3229" s="6" t="s">
        <v>8318</v>
      </c>
      <c r="S3229">
        <f t="shared" si="202"/>
        <v>2016</v>
      </c>
      <c r="T3229">
        <f t="shared" si="203"/>
        <v>12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9">
        <v>42354.999305555553</v>
      </c>
      <c r="J3230" s="9">
        <v>42323.500972222224</v>
      </c>
      <c r="K3230" t="b">
        <v>1</v>
      </c>
      <c r="L3230">
        <v>37</v>
      </c>
      <c r="M3230" t="b">
        <v>1</v>
      </c>
      <c r="N3230" s="6" t="s">
        <v>8271</v>
      </c>
      <c r="O3230" s="5">
        <f t="shared" si="200"/>
        <v>102.34285714285714</v>
      </c>
      <c r="P3230">
        <f t="shared" si="201"/>
        <v>193.62162162162161</v>
      </c>
      <c r="Q3230" s="6" t="s">
        <v>8317</v>
      </c>
      <c r="R3230" s="6" t="s">
        <v>8318</v>
      </c>
      <c r="S3230">
        <f t="shared" si="202"/>
        <v>2015</v>
      </c>
      <c r="T3230">
        <f t="shared" si="203"/>
        <v>11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9">
        <v>41963.124976851854</v>
      </c>
      <c r="J3231" s="9">
        <v>41933.083310185182</v>
      </c>
      <c r="K3231" t="b">
        <v>1</v>
      </c>
      <c r="L3231">
        <v>202</v>
      </c>
      <c r="M3231" t="b">
        <v>1</v>
      </c>
      <c r="N3231" s="6" t="s">
        <v>8271</v>
      </c>
      <c r="O3231" s="5">
        <f t="shared" si="200"/>
        <v>107.86500000000001</v>
      </c>
      <c r="P3231">
        <f t="shared" si="201"/>
        <v>106.79702970297029</v>
      </c>
      <c r="Q3231" s="6" t="s">
        <v>8317</v>
      </c>
      <c r="R3231" s="6" t="s">
        <v>8318</v>
      </c>
      <c r="S3231">
        <f t="shared" si="202"/>
        <v>2014</v>
      </c>
      <c r="T3231">
        <f t="shared" si="203"/>
        <v>10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9">
        <v>41912.957638888889</v>
      </c>
      <c r="J3232" s="9">
        <v>41897.959791666668</v>
      </c>
      <c r="K3232" t="b">
        <v>1</v>
      </c>
      <c r="L3232">
        <v>37</v>
      </c>
      <c r="M3232" t="b">
        <v>1</v>
      </c>
      <c r="N3232" s="6" t="s">
        <v>8271</v>
      </c>
      <c r="O3232" s="5">
        <f t="shared" si="200"/>
        <v>109.88461538461539</v>
      </c>
      <c r="P3232">
        <f t="shared" si="201"/>
        <v>77.21621621621621</v>
      </c>
      <c r="Q3232" s="6" t="s">
        <v>8317</v>
      </c>
      <c r="R3232" s="6" t="s">
        <v>8318</v>
      </c>
      <c r="S3232">
        <f t="shared" si="202"/>
        <v>2014</v>
      </c>
      <c r="T3232">
        <f t="shared" si="203"/>
        <v>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9">
        <v>42476.735497685186</v>
      </c>
      <c r="J3233" s="9">
        <v>42446.735497685186</v>
      </c>
      <c r="K3233" t="b">
        <v>0</v>
      </c>
      <c r="L3233">
        <v>28</v>
      </c>
      <c r="M3233" t="b">
        <v>1</v>
      </c>
      <c r="N3233" s="6" t="s">
        <v>8271</v>
      </c>
      <c r="O3233" s="5">
        <f t="shared" si="200"/>
        <v>161</v>
      </c>
      <c r="P3233">
        <f t="shared" si="201"/>
        <v>57.5</v>
      </c>
      <c r="Q3233" s="6" t="s">
        <v>8317</v>
      </c>
      <c r="R3233" s="6" t="s">
        <v>8318</v>
      </c>
      <c r="S3233">
        <f t="shared" si="202"/>
        <v>2016</v>
      </c>
      <c r="T3233">
        <f t="shared" si="203"/>
        <v>3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9">
        <v>42493.957638888889</v>
      </c>
      <c r="J3234" s="9">
        <v>42463.605520833335</v>
      </c>
      <c r="K3234" t="b">
        <v>1</v>
      </c>
      <c r="L3234">
        <v>26</v>
      </c>
      <c r="M3234" t="b">
        <v>1</v>
      </c>
      <c r="N3234" s="6" t="s">
        <v>8271</v>
      </c>
      <c r="O3234" s="5">
        <f t="shared" si="200"/>
        <v>131.20000000000002</v>
      </c>
      <c r="P3234">
        <f t="shared" si="201"/>
        <v>50.46153846153846</v>
      </c>
      <c r="Q3234" s="6" t="s">
        <v>8317</v>
      </c>
      <c r="R3234" s="6" t="s">
        <v>8318</v>
      </c>
      <c r="S3234">
        <f t="shared" si="202"/>
        <v>2016</v>
      </c>
      <c r="T3234">
        <f t="shared" si="203"/>
        <v>4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9">
        <v>42796.596701388888</v>
      </c>
      <c r="J3235" s="9">
        <v>42766.596701388888</v>
      </c>
      <c r="K3235" t="b">
        <v>0</v>
      </c>
      <c r="L3235">
        <v>61</v>
      </c>
      <c r="M3235" t="b">
        <v>1</v>
      </c>
      <c r="N3235" s="6" t="s">
        <v>8271</v>
      </c>
      <c r="O3235" s="5">
        <f t="shared" si="200"/>
        <v>118.8</v>
      </c>
      <c r="P3235">
        <f t="shared" si="201"/>
        <v>97.377049180327873</v>
      </c>
      <c r="Q3235" s="6" t="s">
        <v>8317</v>
      </c>
      <c r="R3235" s="6" t="s">
        <v>8318</v>
      </c>
      <c r="S3235">
        <f t="shared" si="202"/>
        <v>2017</v>
      </c>
      <c r="T3235">
        <f t="shared" si="203"/>
        <v>1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9">
        <v>42767.771527777775</v>
      </c>
      <c r="J3236" s="9">
        <v>42734.581111111103</v>
      </c>
      <c r="K3236" t="b">
        <v>0</v>
      </c>
      <c r="L3236">
        <v>115</v>
      </c>
      <c r="M3236" t="b">
        <v>1</v>
      </c>
      <c r="N3236" s="6" t="s">
        <v>8271</v>
      </c>
      <c r="O3236" s="5">
        <f t="shared" si="200"/>
        <v>100.39275000000001</v>
      </c>
      <c r="P3236">
        <f t="shared" si="201"/>
        <v>34.91921739130435</v>
      </c>
      <c r="Q3236" s="6" t="s">
        <v>8317</v>
      </c>
      <c r="R3236" s="6" t="s">
        <v>8318</v>
      </c>
      <c r="S3236">
        <f t="shared" si="202"/>
        <v>2016</v>
      </c>
      <c r="T3236">
        <f t="shared" si="203"/>
        <v>12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9">
        <v>42552.139479166661</v>
      </c>
      <c r="J3237" s="9">
        <v>42522.139479166661</v>
      </c>
      <c r="K3237" t="b">
        <v>1</v>
      </c>
      <c r="L3237">
        <v>181</v>
      </c>
      <c r="M3237" t="b">
        <v>1</v>
      </c>
      <c r="N3237" s="6" t="s">
        <v>8271</v>
      </c>
      <c r="O3237" s="5">
        <f t="shared" si="200"/>
        <v>103.20666666666666</v>
      </c>
      <c r="P3237">
        <f t="shared" si="201"/>
        <v>85.530386740331494</v>
      </c>
      <c r="Q3237" s="6" t="s">
        <v>8317</v>
      </c>
      <c r="R3237" s="6" t="s">
        <v>8318</v>
      </c>
      <c r="S3237">
        <f t="shared" si="202"/>
        <v>2016</v>
      </c>
      <c r="T3237">
        <f t="shared" si="203"/>
        <v>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9">
        <v>42732.708715277775</v>
      </c>
      <c r="J3238" s="9">
        <v>42702.708715277775</v>
      </c>
      <c r="K3238" t="b">
        <v>0</v>
      </c>
      <c r="L3238">
        <v>110</v>
      </c>
      <c r="M3238" t="b">
        <v>1</v>
      </c>
      <c r="N3238" s="6" t="s">
        <v>8271</v>
      </c>
      <c r="O3238" s="5">
        <f t="shared" si="200"/>
        <v>100.6</v>
      </c>
      <c r="P3238">
        <f t="shared" si="201"/>
        <v>182.90909090909091</v>
      </c>
      <c r="Q3238" s="6" t="s">
        <v>8317</v>
      </c>
      <c r="R3238" s="6" t="s">
        <v>8318</v>
      </c>
      <c r="S3238">
        <f t="shared" si="202"/>
        <v>2016</v>
      </c>
      <c r="T3238">
        <f t="shared" si="203"/>
        <v>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9">
        <v>42275.957638888889</v>
      </c>
      <c r="J3239" s="9">
        <v>42252.266018518516</v>
      </c>
      <c r="K3239" t="b">
        <v>1</v>
      </c>
      <c r="L3239">
        <v>269</v>
      </c>
      <c r="M3239" t="b">
        <v>1</v>
      </c>
      <c r="N3239" s="6" t="s">
        <v>8271</v>
      </c>
      <c r="O3239" s="5">
        <f t="shared" si="200"/>
        <v>100.78754285714287</v>
      </c>
      <c r="P3239">
        <f t="shared" si="201"/>
        <v>131.13620817843866</v>
      </c>
      <c r="Q3239" s="6" t="s">
        <v>8317</v>
      </c>
      <c r="R3239" s="6" t="s">
        <v>8318</v>
      </c>
      <c r="S3239">
        <f t="shared" si="202"/>
        <v>2015</v>
      </c>
      <c r="T3239">
        <f t="shared" si="203"/>
        <v>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9">
        <v>42186.302060185182</v>
      </c>
      <c r="J3240" s="9">
        <v>42156.302060185182</v>
      </c>
      <c r="K3240" t="b">
        <v>1</v>
      </c>
      <c r="L3240">
        <v>79</v>
      </c>
      <c r="M3240" t="b">
        <v>1</v>
      </c>
      <c r="N3240" s="6" t="s">
        <v>8271</v>
      </c>
      <c r="O3240" s="5">
        <f t="shared" si="200"/>
        <v>112.32142857142857</v>
      </c>
      <c r="P3240">
        <f t="shared" si="201"/>
        <v>39.810126582278478</v>
      </c>
      <c r="Q3240" s="6" t="s">
        <v>8317</v>
      </c>
      <c r="R3240" s="6" t="s">
        <v>8318</v>
      </c>
      <c r="S3240">
        <f t="shared" si="202"/>
        <v>2015</v>
      </c>
      <c r="T3240">
        <f t="shared" si="203"/>
        <v>6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9">
        <v>42302.790972222218</v>
      </c>
      <c r="J3241" s="9">
        <v>42277.880706018514</v>
      </c>
      <c r="K3241" t="b">
        <v>1</v>
      </c>
      <c r="L3241">
        <v>104</v>
      </c>
      <c r="M3241" t="b">
        <v>1</v>
      </c>
      <c r="N3241" s="6" t="s">
        <v>8271</v>
      </c>
      <c r="O3241" s="5">
        <f t="shared" si="200"/>
        <v>105.91914022517912</v>
      </c>
      <c r="P3241">
        <f t="shared" si="201"/>
        <v>59.701730769230764</v>
      </c>
      <c r="Q3241" s="6" t="s">
        <v>8317</v>
      </c>
      <c r="R3241" s="6" t="s">
        <v>8318</v>
      </c>
      <c r="S3241">
        <f t="shared" si="202"/>
        <v>2015</v>
      </c>
      <c r="T3241">
        <f t="shared" si="203"/>
        <v>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9">
        <v>42782.749999999993</v>
      </c>
      <c r="J3242" s="9">
        <v>42754.485509259255</v>
      </c>
      <c r="K3242" t="b">
        <v>0</v>
      </c>
      <c r="L3242">
        <v>34</v>
      </c>
      <c r="M3242" t="b">
        <v>1</v>
      </c>
      <c r="N3242" s="6" t="s">
        <v>8271</v>
      </c>
      <c r="O3242" s="5">
        <f t="shared" si="200"/>
        <v>100.56666666666668</v>
      </c>
      <c r="P3242">
        <f t="shared" si="201"/>
        <v>88.735294117647058</v>
      </c>
      <c r="Q3242" s="6" t="s">
        <v>8317</v>
      </c>
      <c r="R3242" s="6" t="s">
        <v>8318</v>
      </c>
      <c r="S3242">
        <f t="shared" si="202"/>
        <v>2017</v>
      </c>
      <c r="T3242">
        <f t="shared" si="203"/>
        <v>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9">
        <v>41926.082638888889</v>
      </c>
      <c r="J3243" s="9">
        <v>41893.116550925923</v>
      </c>
      <c r="K3243" t="b">
        <v>1</v>
      </c>
      <c r="L3243">
        <v>167</v>
      </c>
      <c r="M3243" t="b">
        <v>1</v>
      </c>
      <c r="N3243" s="6" t="s">
        <v>8271</v>
      </c>
      <c r="O3243" s="5">
        <f t="shared" si="200"/>
        <v>115.30588235294117</v>
      </c>
      <c r="P3243">
        <f t="shared" si="201"/>
        <v>58.688622754491021</v>
      </c>
      <c r="Q3243" s="6" t="s">
        <v>8317</v>
      </c>
      <c r="R3243" s="6" t="s">
        <v>8318</v>
      </c>
      <c r="S3243">
        <f t="shared" si="202"/>
        <v>2014</v>
      </c>
      <c r="T3243">
        <f t="shared" si="203"/>
        <v>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9">
        <v>41901.547361111108</v>
      </c>
      <c r="J3244" s="9">
        <v>41871.547361111108</v>
      </c>
      <c r="K3244" t="b">
        <v>1</v>
      </c>
      <c r="L3244">
        <v>183</v>
      </c>
      <c r="M3244" t="b">
        <v>1</v>
      </c>
      <c r="N3244" s="6" t="s">
        <v>8271</v>
      </c>
      <c r="O3244" s="5">
        <f t="shared" si="200"/>
        <v>127.30419999999999</v>
      </c>
      <c r="P3244">
        <f t="shared" si="201"/>
        <v>69.56513661202186</v>
      </c>
      <c r="Q3244" s="6" t="s">
        <v>8317</v>
      </c>
      <c r="R3244" s="6" t="s">
        <v>8318</v>
      </c>
      <c r="S3244">
        <f t="shared" si="202"/>
        <v>2014</v>
      </c>
      <c r="T3244">
        <f t="shared" si="203"/>
        <v>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9">
        <v>42285.791666666664</v>
      </c>
      <c r="J3245" s="9">
        <v>42261.888449074067</v>
      </c>
      <c r="K3245" t="b">
        <v>1</v>
      </c>
      <c r="L3245">
        <v>71</v>
      </c>
      <c r="M3245" t="b">
        <v>1</v>
      </c>
      <c r="N3245" s="6" t="s">
        <v>8271</v>
      </c>
      <c r="O3245" s="5">
        <f t="shared" si="200"/>
        <v>102.83750000000001</v>
      </c>
      <c r="P3245">
        <f t="shared" si="201"/>
        <v>115.87323943661971</v>
      </c>
      <c r="Q3245" s="6" t="s">
        <v>8317</v>
      </c>
      <c r="R3245" s="6" t="s">
        <v>8318</v>
      </c>
      <c r="S3245">
        <f t="shared" si="202"/>
        <v>2015</v>
      </c>
      <c r="T3245">
        <f t="shared" si="203"/>
        <v>9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9">
        <v>42705.527569444443</v>
      </c>
      <c r="J3246" s="9">
        <v>42675.485902777778</v>
      </c>
      <c r="K3246" t="b">
        <v>0</v>
      </c>
      <c r="L3246">
        <v>69</v>
      </c>
      <c r="M3246" t="b">
        <v>1</v>
      </c>
      <c r="N3246" s="6" t="s">
        <v>8271</v>
      </c>
      <c r="O3246" s="5">
        <f t="shared" si="200"/>
        <v>102.9375</v>
      </c>
      <c r="P3246">
        <f t="shared" si="201"/>
        <v>23.869565217391305</v>
      </c>
      <c r="Q3246" s="6" t="s">
        <v>8317</v>
      </c>
      <c r="R3246" s="6" t="s">
        <v>8318</v>
      </c>
      <c r="S3246">
        <f t="shared" si="202"/>
        <v>2016</v>
      </c>
      <c r="T3246">
        <f t="shared" si="203"/>
        <v>11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9">
        <v>42166.874999999993</v>
      </c>
      <c r="J3247" s="9">
        <v>42135.391874999994</v>
      </c>
      <c r="K3247" t="b">
        <v>0</v>
      </c>
      <c r="L3247">
        <v>270</v>
      </c>
      <c r="M3247" t="b">
        <v>1</v>
      </c>
      <c r="N3247" s="6" t="s">
        <v>8271</v>
      </c>
      <c r="O3247" s="5">
        <f t="shared" si="200"/>
        <v>104.3047619047619</v>
      </c>
      <c r="P3247">
        <f t="shared" si="201"/>
        <v>81.125925925925927</v>
      </c>
      <c r="Q3247" s="6" t="s">
        <v>8317</v>
      </c>
      <c r="R3247" s="6" t="s">
        <v>8318</v>
      </c>
      <c r="S3247">
        <f t="shared" si="202"/>
        <v>2015</v>
      </c>
      <c r="T3247">
        <f t="shared" si="203"/>
        <v>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9">
        <v>42258.957638888889</v>
      </c>
      <c r="J3248" s="9">
        <v>42230.263888888883</v>
      </c>
      <c r="K3248" t="b">
        <v>1</v>
      </c>
      <c r="L3248">
        <v>193</v>
      </c>
      <c r="M3248" t="b">
        <v>1</v>
      </c>
      <c r="N3248" s="6" t="s">
        <v>8271</v>
      </c>
      <c r="O3248" s="5">
        <f t="shared" si="200"/>
        <v>111.22000000000001</v>
      </c>
      <c r="P3248">
        <f t="shared" si="201"/>
        <v>57.626943005181346</v>
      </c>
      <c r="Q3248" s="6" t="s">
        <v>8317</v>
      </c>
      <c r="R3248" s="6" t="s">
        <v>8318</v>
      </c>
      <c r="S3248">
        <f t="shared" si="202"/>
        <v>2015</v>
      </c>
      <c r="T3248">
        <f t="shared" si="203"/>
        <v>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9">
        <v>42197.22583333333</v>
      </c>
      <c r="J3249" s="9">
        <v>42167.22583333333</v>
      </c>
      <c r="K3249" t="b">
        <v>1</v>
      </c>
      <c r="L3249">
        <v>57</v>
      </c>
      <c r="M3249" t="b">
        <v>1</v>
      </c>
      <c r="N3249" s="6" t="s">
        <v>8271</v>
      </c>
      <c r="O3249" s="5">
        <f t="shared" si="200"/>
        <v>105.86</v>
      </c>
      <c r="P3249">
        <f t="shared" si="201"/>
        <v>46.429824561403507</v>
      </c>
      <c r="Q3249" s="6" t="s">
        <v>8317</v>
      </c>
      <c r="R3249" s="6" t="s">
        <v>8318</v>
      </c>
      <c r="S3249">
        <f t="shared" si="202"/>
        <v>2015</v>
      </c>
      <c r="T3249">
        <f t="shared" si="203"/>
        <v>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9">
        <v>42098.638391203705</v>
      </c>
      <c r="J3250" s="9">
        <v>42068.68005787037</v>
      </c>
      <c r="K3250" t="b">
        <v>1</v>
      </c>
      <c r="L3250">
        <v>200</v>
      </c>
      <c r="M3250" t="b">
        <v>1</v>
      </c>
      <c r="N3250" s="6" t="s">
        <v>8271</v>
      </c>
      <c r="O3250" s="5">
        <f t="shared" si="200"/>
        <v>100.79166666666666</v>
      </c>
      <c r="P3250">
        <f t="shared" si="201"/>
        <v>60.475000000000001</v>
      </c>
      <c r="Q3250" s="6" t="s">
        <v>8317</v>
      </c>
      <c r="R3250" s="6" t="s">
        <v>8318</v>
      </c>
      <c r="S3250">
        <f t="shared" si="202"/>
        <v>2015</v>
      </c>
      <c r="T3250">
        <f t="shared" si="203"/>
        <v>3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9">
        <v>42175.538356481477</v>
      </c>
      <c r="J3251" s="9">
        <v>42145.538356481477</v>
      </c>
      <c r="K3251" t="b">
        <v>1</v>
      </c>
      <c r="L3251">
        <v>88</v>
      </c>
      <c r="M3251" t="b">
        <v>1</v>
      </c>
      <c r="N3251" s="6" t="s">
        <v>8271</v>
      </c>
      <c r="O3251" s="5">
        <f t="shared" si="200"/>
        <v>104.92727272727274</v>
      </c>
      <c r="P3251">
        <f t="shared" si="201"/>
        <v>65.579545454545453</v>
      </c>
      <c r="Q3251" s="6" t="s">
        <v>8317</v>
      </c>
      <c r="R3251" s="6" t="s">
        <v>8318</v>
      </c>
      <c r="S3251">
        <f t="shared" si="202"/>
        <v>2015</v>
      </c>
      <c r="T3251">
        <f t="shared" si="203"/>
        <v>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9">
        <v>41948.575509259259</v>
      </c>
      <c r="J3252" s="9">
        <v>41918.533842592587</v>
      </c>
      <c r="K3252" t="b">
        <v>1</v>
      </c>
      <c r="L3252">
        <v>213</v>
      </c>
      <c r="M3252" t="b">
        <v>1</v>
      </c>
      <c r="N3252" s="6" t="s">
        <v>8271</v>
      </c>
      <c r="O3252" s="5">
        <f t="shared" si="200"/>
        <v>101.55199999999999</v>
      </c>
      <c r="P3252">
        <f t="shared" si="201"/>
        <v>119.1924882629108</v>
      </c>
      <c r="Q3252" s="6" t="s">
        <v>8317</v>
      </c>
      <c r="R3252" s="6" t="s">
        <v>8318</v>
      </c>
      <c r="S3252">
        <f t="shared" si="202"/>
        <v>2014</v>
      </c>
      <c r="T3252">
        <f t="shared" si="203"/>
        <v>10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9">
        <v>42176.52275462963</v>
      </c>
      <c r="J3253" s="9">
        <v>42146.52275462963</v>
      </c>
      <c r="K3253" t="b">
        <v>1</v>
      </c>
      <c r="L3253">
        <v>20</v>
      </c>
      <c r="M3253" t="b">
        <v>1</v>
      </c>
      <c r="N3253" s="6" t="s">
        <v>8271</v>
      </c>
      <c r="O3253" s="5">
        <f t="shared" si="200"/>
        <v>110.73333333333333</v>
      </c>
      <c r="P3253">
        <f t="shared" si="201"/>
        <v>83.05</v>
      </c>
      <c r="Q3253" s="6" t="s">
        <v>8317</v>
      </c>
      <c r="R3253" s="6" t="s">
        <v>8318</v>
      </c>
      <c r="S3253">
        <f t="shared" si="202"/>
        <v>2015</v>
      </c>
      <c r="T3253">
        <f t="shared" si="203"/>
        <v>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9">
        <v>42620.264351851853</v>
      </c>
      <c r="J3254" s="9">
        <v>42590.264351851853</v>
      </c>
      <c r="K3254" t="b">
        <v>1</v>
      </c>
      <c r="L3254">
        <v>50</v>
      </c>
      <c r="M3254" t="b">
        <v>1</v>
      </c>
      <c r="N3254" s="6" t="s">
        <v>8271</v>
      </c>
      <c r="O3254" s="5">
        <f t="shared" si="200"/>
        <v>127.82222222222221</v>
      </c>
      <c r="P3254">
        <f t="shared" si="201"/>
        <v>57.52</v>
      </c>
      <c r="Q3254" s="6" t="s">
        <v>8317</v>
      </c>
      <c r="R3254" s="6" t="s">
        <v>8318</v>
      </c>
      <c r="S3254">
        <f t="shared" si="202"/>
        <v>2016</v>
      </c>
      <c r="T3254">
        <f t="shared" si="203"/>
        <v>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9">
        <v>42620.947916666664</v>
      </c>
      <c r="J3255" s="9">
        <v>42602.368379629632</v>
      </c>
      <c r="K3255" t="b">
        <v>1</v>
      </c>
      <c r="L3255">
        <v>115</v>
      </c>
      <c r="M3255" t="b">
        <v>1</v>
      </c>
      <c r="N3255" s="6" t="s">
        <v>8271</v>
      </c>
      <c r="O3255" s="5">
        <f t="shared" si="200"/>
        <v>101.82500000000002</v>
      </c>
      <c r="P3255">
        <f t="shared" si="201"/>
        <v>177.08695652173913</v>
      </c>
      <c r="Q3255" s="6" t="s">
        <v>8317</v>
      </c>
      <c r="R3255" s="6" t="s">
        <v>8318</v>
      </c>
      <c r="S3255">
        <f t="shared" si="202"/>
        <v>2016</v>
      </c>
      <c r="T3255">
        <f t="shared" si="203"/>
        <v>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9">
        <v>42088.835752314808</v>
      </c>
      <c r="J3256" s="9">
        <v>42058.877418981479</v>
      </c>
      <c r="K3256" t="b">
        <v>1</v>
      </c>
      <c r="L3256">
        <v>186</v>
      </c>
      <c r="M3256" t="b">
        <v>1</v>
      </c>
      <c r="N3256" s="6" t="s">
        <v>8271</v>
      </c>
      <c r="O3256" s="5">
        <f t="shared" si="200"/>
        <v>101.25769230769231</v>
      </c>
      <c r="P3256">
        <f t="shared" si="201"/>
        <v>70.771505376344081</v>
      </c>
      <c r="Q3256" s="6" t="s">
        <v>8317</v>
      </c>
      <c r="R3256" s="6" t="s">
        <v>8318</v>
      </c>
      <c r="S3256">
        <f t="shared" si="202"/>
        <v>2015</v>
      </c>
      <c r="T3256">
        <f t="shared" si="203"/>
        <v>2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9">
        <v>41919.559895833328</v>
      </c>
      <c r="J3257" s="9">
        <v>41889.559895833328</v>
      </c>
      <c r="K3257" t="b">
        <v>1</v>
      </c>
      <c r="L3257">
        <v>18</v>
      </c>
      <c r="M3257" t="b">
        <v>1</v>
      </c>
      <c r="N3257" s="6" t="s">
        <v>8271</v>
      </c>
      <c r="O3257" s="5">
        <f t="shared" si="200"/>
        <v>175</v>
      </c>
      <c r="P3257">
        <f t="shared" si="201"/>
        <v>29.166666666666668</v>
      </c>
      <c r="Q3257" s="6" t="s">
        <v>8317</v>
      </c>
      <c r="R3257" s="6" t="s">
        <v>8318</v>
      </c>
      <c r="S3257">
        <f t="shared" si="202"/>
        <v>2014</v>
      </c>
      <c r="T3257">
        <f t="shared" si="203"/>
        <v>9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9">
        <v>42165.957638888889</v>
      </c>
      <c r="J3258" s="9">
        <v>42144.365474537037</v>
      </c>
      <c r="K3258" t="b">
        <v>1</v>
      </c>
      <c r="L3258">
        <v>176</v>
      </c>
      <c r="M3258" t="b">
        <v>1</v>
      </c>
      <c r="N3258" s="6" t="s">
        <v>8271</v>
      </c>
      <c r="O3258" s="5">
        <f t="shared" si="200"/>
        <v>128.06</v>
      </c>
      <c r="P3258">
        <f t="shared" si="201"/>
        <v>72.76136363636364</v>
      </c>
      <c r="Q3258" s="6" t="s">
        <v>8317</v>
      </c>
      <c r="R3258" s="6" t="s">
        <v>8318</v>
      </c>
      <c r="S3258">
        <f t="shared" si="202"/>
        <v>2015</v>
      </c>
      <c r="T3258">
        <f t="shared" si="203"/>
        <v>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9">
        <v>42788.351296296292</v>
      </c>
      <c r="J3259" s="9">
        <v>42758.351296296292</v>
      </c>
      <c r="K3259" t="b">
        <v>0</v>
      </c>
      <c r="L3259">
        <v>41</v>
      </c>
      <c r="M3259" t="b">
        <v>1</v>
      </c>
      <c r="N3259" s="6" t="s">
        <v>8271</v>
      </c>
      <c r="O3259" s="5">
        <f t="shared" si="200"/>
        <v>106.29949999999999</v>
      </c>
      <c r="P3259">
        <f t="shared" si="201"/>
        <v>51.853414634146333</v>
      </c>
      <c r="Q3259" s="6" t="s">
        <v>8317</v>
      </c>
      <c r="R3259" s="6" t="s">
        <v>8318</v>
      </c>
      <c r="S3259">
        <f t="shared" si="202"/>
        <v>2017</v>
      </c>
      <c r="T3259">
        <f t="shared" si="203"/>
        <v>1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9">
        <v>42012.678946759253</v>
      </c>
      <c r="J3260" s="9">
        <v>41982.678946759253</v>
      </c>
      <c r="K3260" t="b">
        <v>1</v>
      </c>
      <c r="L3260">
        <v>75</v>
      </c>
      <c r="M3260" t="b">
        <v>1</v>
      </c>
      <c r="N3260" s="6" t="s">
        <v>8271</v>
      </c>
      <c r="O3260" s="5">
        <f t="shared" si="200"/>
        <v>105.21428571428571</v>
      </c>
      <c r="P3260">
        <f t="shared" si="201"/>
        <v>98.2</v>
      </c>
      <c r="Q3260" s="6" t="s">
        <v>8317</v>
      </c>
      <c r="R3260" s="6" t="s">
        <v>8318</v>
      </c>
      <c r="S3260">
        <f t="shared" si="202"/>
        <v>2014</v>
      </c>
      <c r="T3260">
        <f t="shared" si="203"/>
        <v>12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9">
        <v>42643.957638888889</v>
      </c>
      <c r="J3261" s="9">
        <v>42614.552604166667</v>
      </c>
      <c r="K3261" t="b">
        <v>1</v>
      </c>
      <c r="L3261">
        <v>97</v>
      </c>
      <c r="M3261" t="b">
        <v>1</v>
      </c>
      <c r="N3261" s="6" t="s">
        <v>8271</v>
      </c>
      <c r="O3261" s="5">
        <f t="shared" si="200"/>
        <v>106.16782608695652</v>
      </c>
      <c r="P3261">
        <f t="shared" si="201"/>
        <v>251.7381443298969</v>
      </c>
      <c r="Q3261" s="6" t="s">
        <v>8317</v>
      </c>
      <c r="R3261" s="6" t="s">
        <v>8318</v>
      </c>
      <c r="S3261">
        <f t="shared" si="202"/>
        <v>2016</v>
      </c>
      <c r="T3261">
        <f t="shared" si="203"/>
        <v>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9">
        <v>42338.505995370368</v>
      </c>
      <c r="J3262" s="9">
        <v>42303.464328703696</v>
      </c>
      <c r="K3262" t="b">
        <v>1</v>
      </c>
      <c r="L3262">
        <v>73</v>
      </c>
      <c r="M3262" t="b">
        <v>1</v>
      </c>
      <c r="N3262" s="6" t="s">
        <v>8271</v>
      </c>
      <c r="O3262" s="5">
        <f t="shared" si="200"/>
        <v>109.24000000000001</v>
      </c>
      <c r="P3262">
        <f t="shared" si="201"/>
        <v>74.821917808219183</v>
      </c>
      <c r="Q3262" s="6" t="s">
        <v>8317</v>
      </c>
      <c r="R3262" s="6" t="s">
        <v>8318</v>
      </c>
      <c r="S3262">
        <f t="shared" si="202"/>
        <v>2015</v>
      </c>
      <c r="T3262">
        <f t="shared" si="203"/>
        <v>10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9">
        <v>42201.517083333332</v>
      </c>
      <c r="J3263" s="9">
        <v>42171.517083333332</v>
      </c>
      <c r="K3263" t="b">
        <v>1</v>
      </c>
      <c r="L3263">
        <v>49</v>
      </c>
      <c r="M3263" t="b">
        <v>1</v>
      </c>
      <c r="N3263" s="6" t="s">
        <v>8271</v>
      </c>
      <c r="O3263" s="5">
        <f t="shared" si="200"/>
        <v>100.45454545454547</v>
      </c>
      <c r="P3263">
        <f t="shared" si="201"/>
        <v>67.65306122448979</v>
      </c>
      <c r="Q3263" s="6" t="s">
        <v>8317</v>
      </c>
      <c r="R3263" s="6" t="s">
        <v>8318</v>
      </c>
      <c r="S3263">
        <f t="shared" si="202"/>
        <v>2015</v>
      </c>
      <c r="T3263">
        <f t="shared" si="203"/>
        <v>6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9">
        <v>41994.958333333336</v>
      </c>
      <c r="J3264" s="9">
        <v>41964.107199074067</v>
      </c>
      <c r="K3264" t="b">
        <v>1</v>
      </c>
      <c r="L3264">
        <v>134</v>
      </c>
      <c r="M3264" t="b">
        <v>1</v>
      </c>
      <c r="N3264" s="6" t="s">
        <v>8271</v>
      </c>
      <c r="O3264" s="5">
        <f t="shared" si="200"/>
        <v>103.04098360655738</v>
      </c>
      <c r="P3264">
        <f t="shared" si="201"/>
        <v>93.81343283582089</v>
      </c>
      <c r="Q3264" s="6" t="s">
        <v>8317</v>
      </c>
      <c r="R3264" s="6" t="s">
        <v>8318</v>
      </c>
      <c r="S3264">
        <f t="shared" si="202"/>
        <v>2014</v>
      </c>
      <c r="T3264">
        <f t="shared" si="203"/>
        <v>11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9">
        <v>42307.666666666664</v>
      </c>
      <c r="J3265" s="9">
        <v>42284.30773148148</v>
      </c>
      <c r="K3265" t="b">
        <v>1</v>
      </c>
      <c r="L3265">
        <v>68</v>
      </c>
      <c r="M3265" t="b">
        <v>1</v>
      </c>
      <c r="N3265" s="6" t="s">
        <v>8271</v>
      </c>
      <c r="O3265" s="5">
        <f t="shared" si="200"/>
        <v>112.1664</v>
      </c>
      <c r="P3265">
        <f t="shared" si="201"/>
        <v>41.237647058823526</v>
      </c>
      <c r="Q3265" s="6" t="s">
        <v>8317</v>
      </c>
      <c r="R3265" s="6" t="s">
        <v>8318</v>
      </c>
      <c r="S3265">
        <f t="shared" si="202"/>
        <v>2015</v>
      </c>
      <c r="T3265">
        <f t="shared" si="203"/>
        <v>10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9">
        <v>42032.708333333336</v>
      </c>
      <c r="J3266" s="9">
        <v>42016.591874999998</v>
      </c>
      <c r="K3266" t="b">
        <v>1</v>
      </c>
      <c r="L3266">
        <v>49</v>
      </c>
      <c r="M3266" t="b">
        <v>1</v>
      </c>
      <c r="N3266" s="6" t="s">
        <v>8271</v>
      </c>
      <c r="O3266" s="5">
        <f t="shared" ref="O3266:O3329" si="204">E3266/D3266*100</f>
        <v>103</v>
      </c>
      <c r="P3266">
        <f t="shared" ref="P3266:P3329" si="205">E3266/L3266</f>
        <v>52.551020408163268</v>
      </c>
      <c r="Q3266" s="6" t="s">
        <v>8317</v>
      </c>
      <c r="R3266" s="6" t="s">
        <v>8318</v>
      </c>
      <c r="S3266">
        <f t="shared" si="202"/>
        <v>2015</v>
      </c>
      <c r="T3266">
        <f t="shared" si="203"/>
        <v>1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9">
        <v>42341.499999999993</v>
      </c>
      <c r="J3267" s="9">
        <v>42311.503645833327</v>
      </c>
      <c r="K3267" t="b">
        <v>1</v>
      </c>
      <c r="L3267">
        <v>63</v>
      </c>
      <c r="M3267" t="b">
        <v>1</v>
      </c>
      <c r="N3267" s="6" t="s">
        <v>8271</v>
      </c>
      <c r="O3267" s="5">
        <f t="shared" si="204"/>
        <v>164</v>
      </c>
      <c r="P3267">
        <f t="shared" si="205"/>
        <v>70.285714285714292</v>
      </c>
      <c r="Q3267" s="6" t="s">
        <v>8317</v>
      </c>
      <c r="R3267" s="6" t="s">
        <v>8318</v>
      </c>
      <c r="S3267">
        <f t="shared" ref="S3267:S3330" si="206">YEAR(J3267)</f>
        <v>2015</v>
      </c>
      <c r="T3267">
        <f t="shared" ref="T3267:T3330" si="207">MONTH(J3267)</f>
        <v>11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9">
        <v>42167.666666666664</v>
      </c>
      <c r="J3268" s="9">
        <v>42136.32780092593</v>
      </c>
      <c r="K3268" t="b">
        <v>1</v>
      </c>
      <c r="L3268">
        <v>163</v>
      </c>
      <c r="M3268" t="b">
        <v>1</v>
      </c>
      <c r="N3268" s="6" t="s">
        <v>8271</v>
      </c>
      <c r="O3268" s="5">
        <f t="shared" si="204"/>
        <v>131.28333333333333</v>
      </c>
      <c r="P3268">
        <f t="shared" si="205"/>
        <v>48.325153374233132</v>
      </c>
      <c r="Q3268" s="6" t="s">
        <v>8317</v>
      </c>
      <c r="R3268" s="6" t="s">
        <v>8318</v>
      </c>
      <c r="S3268">
        <f t="shared" si="206"/>
        <v>2015</v>
      </c>
      <c r="T3268">
        <f t="shared" si="207"/>
        <v>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9">
        <v>42202.549305555549</v>
      </c>
      <c r="J3269" s="9">
        <v>42172.549305555549</v>
      </c>
      <c r="K3269" t="b">
        <v>1</v>
      </c>
      <c r="L3269">
        <v>288</v>
      </c>
      <c r="M3269" t="b">
        <v>1</v>
      </c>
      <c r="N3269" s="6" t="s">
        <v>8271</v>
      </c>
      <c r="O3269" s="5">
        <f t="shared" si="204"/>
        <v>102.1</v>
      </c>
      <c r="P3269">
        <f t="shared" si="205"/>
        <v>53.177083333333336</v>
      </c>
      <c r="Q3269" s="6" t="s">
        <v>8317</v>
      </c>
      <c r="R3269" s="6" t="s">
        <v>8318</v>
      </c>
      <c r="S3269">
        <f t="shared" si="206"/>
        <v>2015</v>
      </c>
      <c r="T3269">
        <f t="shared" si="207"/>
        <v>6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9">
        <v>42606.695925925924</v>
      </c>
      <c r="J3270" s="9">
        <v>42590.695925925924</v>
      </c>
      <c r="K3270" t="b">
        <v>1</v>
      </c>
      <c r="L3270">
        <v>42</v>
      </c>
      <c r="M3270" t="b">
        <v>1</v>
      </c>
      <c r="N3270" s="6" t="s">
        <v>8271</v>
      </c>
      <c r="O3270" s="5">
        <f t="shared" si="204"/>
        <v>128</v>
      </c>
      <c r="P3270">
        <f t="shared" si="205"/>
        <v>60.952380952380949</v>
      </c>
      <c r="Q3270" s="6" t="s">
        <v>8317</v>
      </c>
      <c r="R3270" s="6" t="s">
        <v>8318</v>
      </c>
      <c r="S3270">
        <f t="shared" si="206"/>
        <v>2016</v>
      </c>
      <c r="T3270">
        <f t="shared" si="207"/>
        <v>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9">
        <v>42171.249999999993</v>
      </c>
      <c r="J3271" s="9">
        <v>42137.18746527777</v>
      </c>
      <c r="K3271" t="b">
        <v>1</v>
      </c>
      <c r="L3271">
        <v>70</v>
      </c>
      <c r="M3271" t="b">
        <v>1</v>
      </c>
      <c r="N3271" s="6" t="s">
        <v>8271</v>
      </c>
      <c r="O3271" s="5">
        <f t="shared" si="204"/>
        <v>101.49999999999999</v>
      </c>
      <c r="P3271">
        <f t="shared" si="205"/>
        <v>116</v>
      </c>
      <c r="Q3271" s="6" t="s">
        <v>8317</v>
      </c>
      <c r="R3271" s="6" t="s">
        <v>8318</v>
      </c>
      <c r="S3271">
        <f t="shared" si="206"/>
        <v>2015</v>
      </c>
      <c r="T3271">
        <f t="shared" si="207"/>
        <v>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9">
        <v>42197.324826388889</v>
      </c>
      <c r="J3272" s="9">
        <v>42167.324826388889</v>
      </c>
      <c r="K3272" t="b">
        <v>1</v>
      </c>
      <c r="L3272">
        <v>30</v>
      </c>
      <c r="M3272" t="b">
        <v>1</v>
      </c>
      <c r="N3272" s="6" t="s">
        <v>8271</v>
      </c>
      <c r="O3272" s="5">
        <f t="shared" si="204"/>
        <v>101.66666666666666</v>
      </c>
      <c r="P3272">
        <f t="shared" si="205"/>
        <v>61</v>
      </c>
      <c r="Q3272" s="6" t="s">
        <v>8317</v>
      </c>
      <c r="R3272" s="6" t="s">
        <v>8318</v>
      </c>
      <c r="S3272">
        <f t="shared" si="206"/>
        <v>2015</v>
      </c>
      <c r="T3272">
        <f t="shared" si="207"/>
        <v>6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9">
        <v>41945.270543981482</v>
      </c>
      <c r="J3273" s="9">
        <v>41915.22887731481</v>
      </c>
      <c r="K3273" t="b">
        <v>1</v>
      </c>
      <c r="L3273">
        <v>51</v>
      </c>
      <c r="M3273" t="b">
        <v>1</v>
      </c>
      <c r="N3273" s="6" t="s">
        <v>8271</v>
      </c>
      <c r="O3273" s="5">
        <f t="shared" si="204"/>
        <v>130</v>
      </c>
      <c r="P3273">
        <f t="shared" si="205"/>
        <v>38.235294117647058</v>
      </c>
      <c r="Q3273" s="6" t="s">
        <v>8317</v>
      </c>
      <c r="R3273" s="6" t="s">
        <v>8318</v>
      </c>
      <c r="S3273">
        <f t="shared" si="206"/>
        <v>2014</v>
      </c>
      <c r="T3273">
        <f t="shared" si="207"/>
        <v>10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9">
        <v>42314.333437499998</v>
      </c>
      <c r="J3274" s="9">
        <v>42284.291770833333</v>
      </c>
      <c r="K3274" t="b">
        <v>1</v>
      </c>
      <c r="L3274">
        <v>145</v>
      </c>
      <c r="M3274" t="b">
        <v>1</v>
      </c>
      <c r="N3274" s="6" t="s">
        <v>8271</v>
      </c>
      <c r="O3274" s="5">
        <f t="shared" si="204"/>
        <v>154.43</v>
      </c>
      <c r="P3274">
        <f t="shared" si="205"/>
        <v>106.50344827586207</v>
      </c>
      <c r="Q3274" s="6" t="s">
        <v>8317</v>
      </c>
      <c r="R3274" s="6" t="s">
        <v>8318</v>
      </c>
      <c r="S3274">
        <f t="shared" si="206"/>
        <v>2015</v>
      </c>
      <c r="T3274">
        <f t="shared" si="207"/>
        <v>10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9">
        <v>42627.583333333336</v>
      </c>
      <c r="J3275" s="9">
        <v>42611.5930787037</v>
      </c>
      <c r="K3275" t="b">
        <v>1</v>
      </c>
      <c r="L3275">
        <v>21</v>
      </c>
      <c r="M3275" t="b">
        <v>1</v>
      </c>
      <c r="N3275" s="6" t="s">
        <v>8271</v>
      </c>
      <c r="O3275" s="5">
        <f t="shared" si="204"/>
        <v>107.4</v>
      </c>
      <c r="P3275">
        <f t="shared" si="205"/>
        <v>204.57142857142858</v>
      </c>
      <c r="Q3275" s="6" t="s">
        <v>8317</v>
      </c>
      <c r="R3275" s="6" t="s">
        <v>8318</v>
      </c>
      <c r="S3275">
        <f t="shared" si="206"/>
        <v>2016</v>
      </c>
      <c r="T3275">
        <f t="shared" si="207"/>
        <v>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9">
        <v>42444.666666666664</v>
      </c>
      <c r="J3276" s="9">
        <v>42400.496203703697</v>
      </c>
      <c r="K3276" t="b">
        <v>1</v>
      </c>
      <c r="L3276">
        <v>286</v>
      </c>
      <c r="M3276" t="b">
        <v>1</v>
      </c>
      <c r="N3276" s="6" t="s">
        <v>8271</v>
      </c>
      <c r="O3276" s="5">
        <f t="shared" si="204"/>
        <v>101.32258064516128</v>
      </c>
      <c r="P3276">
        <f t="shared" si="205"/>
        <v>54.912587412587413</v>
      </c>
      <c r="Q3276" s="6" t="s">
        <v>8317</v>
      </c>
      <c r="R3276" s="6" t="s">
        <v>8318</v>
      </c>
      <c r="S3276">
        <f t="shared" si="206"/>
        <v>2016</v>
      </c>
      <c r="T3276">
        <f t="shared" si="207"/>
        <v>1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9">
        <v>42043.979166666664</v>
      </c>
      <c r="J3277" s="9">
        <v>42017.672118055554</v>
      </c>
      <c r="K3277" t="b">
        <v>1</v>
      </c>
      <c r="L3277">
        <v>12</v>
      </c>
      <c r="M3277" t="b">
        <v>1</v>
      </c>
      <c r="N3277" s="6" t="s">
        <v>8271</v>
      </c>
      <c r="O3277" s="5">
        <f t="shared" si="204"/>
        <v>100.27777777777777</v>
      </c>
      <c r="P3277">
        <f t="shared" si="205"/>
        <v>150.41666666666666</v>
      </c>
      <c r="Q3277" s="6" t="s">
        <v>8317</v>
      </c>
      <c r="R3277" s="6" t="s">
        <v>8318</v>
      </c>
      <c r="S3277">
        <f t="shared" si="206"/>
        <v>2015</v>
      </c>
      <c r="T3277">
        <f t="shared" si="207"/>
        <v>1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9">
        <v>42460.957638888889</v>
      </c>
      <c r="J3278" s="9">
        <v>42426.741655092592</v>
      </c>
      <c r="K3278" t="b">
        <v>1</v>
      </c>
      <c r="L3278">
        <v>100</v>
      </c>
      <c r="M3278" t="b">
        <v>1</v>
      </c>
      <c r="N3278" s="6" t="s">
        <v>8271</v>
      </c>
      <c r="O3278" s="5">
        <f t="shared" si="204"/>
        <v>116.84444444444443</v>
      </c>
      <c r="P3278">
        <f t="shared" si="205"/>
        <v>52.58</v>
      </c>
      <c r="Q3278" s="6" t="s">
        <v>8317</v>
      </c>
      <c r="R3278" s="6" t="s">
        <v>8318</v>
      </c>
      <c r="S3278">
        <f t="shared" si="206"/>
        <v>2016</v>
      </c>
      <c r="T3278">
        <f t="shared" si="207"/>
        <v>2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9">
        <v>41961.516273148147</v>
      </c>
      <c r="J3279" s="9">
        <v>41931.474606481483</v>
      </c>
      <c r="K3279" t="b">
        <v>1</v>
      </c>
      <c r="L3279">
        <v>100</v>
      </c>
      <c r="M3279" t="b">
        <v>1</v>
      </c>
      <c r="N3279" s="6" t="s">
        <v>8271</v>
      </c>
      <c r="O3279" s="5">
        <f t="shared" si="204"/>
        <v>108.60000000000001</v>
      </c>
      <c r="P3279">
        <f t="shared" si="205"/>
        <v>54.3</v>
      </c>
      <c r="Q3279" s="6" t="s">
        <v>8317</v>
      </c>
      <c r="R3279" s="6" t="s">
        <v>8318</v>
      </c>
      <c r="S3279">
        <f t="shared" si="206"/>
        <v>2014</v>
      </c>
      <c r="T3279">
        <f t="shared" si="207"/>
        <v>10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9">
        <v>42154.640081018515</v>
      </c>
      <c r="J3280" s="9">
        <v>42124.640081018515</v>
      </c>
      <c r="K3280" t="b">
        <v>1</v>
      </c>
      <c r="L3280">
        <v>34</v>
      </c>
      <c r="M3280" t="b">
        <v>1</v>
      </c>
      <c r="N3280" s="6" t="s">
        <v>8271</v>
      </c>
      <c r="O3280" s="5">
        <f t="shared" si="204"/>
        <v>103.4</v>
      </c>
      <c r="P3280">
        <f t="shared" si="205"/>
        <v>76.029411764705884</v>
      </c>
      <c r="Q3280" s="6" t="s">
        <v>8317</v>
      </c>
      <c r="R3280" s="6" t="s">
        <v>8318</v>
      </c>
      <c r="S3280">
        <f t="shared" si="206"/>
        <v>2015</v>
      </c>
      <c r="T3280">
        <f t="shared" si="207"/>
        <v>4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9">
        <v>42460.852534722224</v>
      </c>
      <c r="J3281" s="9">
        <v>42430.894201388881</v>
      </c>
      <c r="K3281" t="b">
        <v>0</v>
      </c>
      <c r="L3281">
        <v>63</v>
      </c>
      <c r="M3281" t="b">
        <v>1</v>
      </c>
      <c r="N3281" s="6" t="s">
        <v>8271</v>
      </c>
      <c r="O3281" s="5">
        <f t="shared" si="204"/>
        <v>114.27586206896552</v>
      </c>
      <c r="P3281">
        <f t="shared" si="205"/>
        <v>105.2063492063492</v>
      </c>
      <c r="Q3281" s="6" t="s">
        <v>8317</v>
      </c>
      <c r="R3281" s="6" t="s">
        <v>8318</v>
      </c>
      <c r="S3281">
        <f t="shared" si="206"/>
        <v>2016</v>
      </c>
      <c r="T3281">
        <f t="shared" si="207"/>
        <v>3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9">
        <v>42155.999999999993</v>
      </c>
      <c r="J3282" s="9">
        <v>42121.548587962963</v>
      </c>
      <c r="K3282" t="b">
        <v>0</v>
      </c>
      <c r="L3282">
        <v>30</v>
      </c>
      <c r="M3282" t="b">
        <v>1</v>
      </c>
      <c r="N3282" s="6" t="s">
        <v>8271</v>
      </c>
      <c r="O3282" s="5">
        <f t="shared" si="204"/>
        <v>103</v>
      </c>
      <c r="P3282">
        <f t="shared" si="205"/>
        <v>68.666666666666671</v>
      </c>
      <c r="Q3282" s="6" t="s">
        <v>8317</v>
      </c>
      <c r="R3282" s="6" t="s">
        <v>8318</v>
      </c>
      <c r="S3282">
        <f t="shared" si="206"/>
        <v>2015</v>
      </c>
      <c r="T3282">
        <f t="shared" si="207"/>
        <v>4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9">
        <v>42248.811400462961</v>
      </c>
      <c r="J3283" s="9">
        <v>42218.811400462961</v>
      </c>
      <c r="K3283" t="b">
        <v>0</v>
      </c>
      <c r="L3283">
        <v>47</v>
      </c>
      <c r="M3283" t="b">
        <v>1</v>
      </c>
      <c r="N3283" s="6" t="s">
        <v>8271</v>
      </c>
      <c r="O3283" s="5">
        <f t="shared" si="204"/>
        <v>121.6</v>
      </c>
      <c r="P3283">
        <f t="shared" si="205"/>
        <v>129.36170212765958</v>
      </c>
      <c r="Q3283" s="6" t="s">
        <v>8317</v>
      </c>
      <c r="R3283" s="6" t="s">
        <v>8318</v>
      </c>
      <c r="S3283">
        <f t="shared" si="206"/>
        <v>2015</v>
      </c>
      <c r="T3283">
        <f t="shared" si="207"/>
        <v>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9">
        <v>42488.985972222225</v>
      </c>
      <c r="J3284" s="9">
        <v>42444.985972222225</v>
      </c>
      <c r="K3284" t="b">
        <v>0</v>
      </c>
      <c r="L3284">
        <v>237</v>
      </c>
      <c r="M3284" t="b">
        <v>1</v>
      </c>
      <c r="N3284" s="6" t="s">
        <v>8271</v>
      </c>
      <c r="O3284" s="5">
        <f t="shared" si="204"/>
        <v>102.6467741935484</v>
      </c>
      <c r="P3284">
        <f t="shared" si="205"/>
        <v>134.26371308016877</v>
      </c>
      <c r="Q3284" s="6" t="s">
        <v>8317</v>
      </c>
      <c r="R3284" s="6" t="s">
        <v>8318</v>
      </c>
      <c r="S3284">
        <f t="shared" si="206"/>
        <v>2016</v>
      </c>
      <c r="T3284">
        <f t="shared" si="207"/>
        <v>3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9">
        <v>42410.666666666664</v>
      </c>
      <c r="J3285" s="9">
        <v>42379.535856481474</v>
      </c>
      <c r="K3285" t="b">
        <v>0</v>
      </c>
      <c r="L3285">
        <v>47</v>
      </c>
      <c r="M3285" t="b">
        <v>1</v>
      </c>
      <c r="N3285" s="6" t="s">
        <v>8271</v>
      </c>
      <c r="O3285" s="5">
        <f t="shared" si="204"/>
        <v>104.75000000000001</v>
      </c>
      <c r="P3285">
        <f t="shared" si="205"/>
        <v>17.829787234042552</v>
      </c>
      <c r="Q3285" s="6" t="s">
        <v>8317</v>
      </c>
      <c r="R3285" s="6" t="s">
        <v>8318</v>
      </c>
      <c r="S3285">
        <f t="shared" si="206"/>
        <v>2016</v>
      </c>
      <c r="T3285">
        <f t="shared" si="207"/>
        <v>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9">
        <v>42398.040972222218</v>
      </c>
      <c r="J3286" s="9">
        <v>42380.676539351851</v>
      </c>
      <c r="K3286" t="b">
        <v>0</v>
      </c>
      <c r="L3286">
        <v>15</v>
      </c>
      <c r="M3286" t="b">
        <v>1</v>
      </c>
      <c r="N3286" s="6" t="s">
        <v>8271</v>
      </c>
      <c r="O3286" s="5">
        <f t="shared" si="204"/>
        <v>101.6</v>
      </c>
      <c r="P3286">
        <f t="shared" si="205"/>
        <v>203.2</v>
      </c>
      <c r="Q3286" s="6" t="s">
        <v>8317</v>
      </c>
      <c r="R3286" s="6" t="s">
        <v>8318</v>
      </c>
      <c r="S3286">
        <f t="shared" si="206"/>
        <v>2016</v>
      </c>
      <c r="T3286">
        <f t="shared" si="207"/>
        <v>1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9">
        <v>42793.999999999993</v>
      </c>
      <c r="J3287" s="9">
        <v>42762.734097222223</v>
      </c>
      <c r="K3287" t="b">
        <v>0</v>
      </c>
      <c r="L3287">
        <v>81</v>
      </c>
      <c r="M3287" t="b">
        <v>1</v>
      </c>
      <c r="N3287" s="6" t="s">
        <v>8271</v>
      </c>
      <c r="O3287" s="5">
        <f t="shared" si="204"/>
        <v>112.10242048409683</v>
      </c>
      <c r="P3287">
        <f t="shared" si="205"/>
        <v>69.18518518518519</v>
      </c>
      <c r="Q3287" s="6" t="s">
        <v>8317</v>
      </c>
      <c r="R3287" s="6" t="s">
        <v>8318</v>
      </c>
      <c r="S3287">
        <f t="shared" si="206"/>
        <v>2017</v>
      </c>
      <c r="T3287">
        <f t="shared" si="207"/>
        <v>1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9">
        <v>42597.631736111107</v>
      </c>
      <c r="J3288" s="9">
        <v>42567.631736111107</v>
      </c>
      <c r="K3288" t="b">
        <v>0</v>
      </c>
      <c r="L3288">
        <v>122</v>
      </c>
      <c r="M3288" t="b">
        <v>1</v>
      </c>
      <c r="N3288" s="6" t="s">
        <v>8271</v>
      </c>
      <c r="O3288" s="5">
        <f t="shared" si="204"/>
        <v>101.76666666666667</v>
      </c>
      <c r="P3288">
        <f t="shared" si="205"/>
        <v>125.12295081967213</v>
      </c>
      <c r="Q3288" s="6" t="s">
        <v>8317</v>
      </c>
      <c r="R3288" s="6" t="s">
        <v>8318</v>
      </c>
      <c r="S3288">
        <f t="shared" si="206"/>
        <v>2016</v>
      </c>
      <c r="T3288">
        <f t="shared" si="207"/>
        <v>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9">
        <v>42336.541990740741</v>
      </c>
      <c r="J3289" s="9">
        <v>42311.541990740741</v>
      </c>
      <c r="K3289" t="b">
        <v>0</v>
      </c>
      <c r="L3289">
        <v>34</v>
      </c>
      <c r="M3289" t="b">
        <v>1</v>
      </c>
      <c r="N3289" s="6" t="s">
        <v>8271</v>
      </c>
      <c r="O3289" s="5">
        <f t="shared" si="204"/>
        <v>100</v>
      </c>
      <c r="P3289">
        <f t="shared" si="205"/>
        <v>73.529411764705884</v>
      </c>
      <c r="Q3289" s="6" t="s">
        <v>8317</v>
      </c>
      <c r="R3289" s="6" t="s">
        <v>8318</v>
      </c>
      <c r="S3289">
        <f t="shared" si="206"/>
        <v>2015</v>
      </c>
      <c r="T3289">
        <f t="shared" si="207"/>
        <v>11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9">
        <v>42541.749999999993</v>
      </c>
      <c r="J3290" s="9">
        <v>42505.566145833327</v>
      </c>
      <c r="K3290" t="b">
        <v>0</v>
      </c>
      <c r="L3290">
        <v>207</v>
      </c>
      <c r="M3290" t="b">
        <v>1</v>
      </c>
      <c r="N3290" s="6" t="s">
        <v>8271</v>
      </c>
      <c r="O3290" s="5">
        <f t="shared" si="204"/>
        <v>100.26489999999998</v>
      </c>
      <c r="P3290">
        <f t="shared" si="205"/>
        <v>48.437149758454105</v>
      </c>
      <c r="Q3290" s="6" t="s">
        <v>8317</v>
      </c>
      <c r="R3290" s="6" t="s">
        <v>8318</v>
      </c>
      <c r="S3290">
        <f t="shared" si="206"/>
        <v>2016</v>
      </c>
      <c r="T3290">
        <f t="shared" si="207"/>
        <v>5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9">
        <v>42786.159745370365</v>
      </c>
      <c r="J3291" s="9">
        <v>42758.159745370365</v>
      </c>
      <c r="K3291" t="b">
        <v>0</v>
      </c>
      <c r="L3291">
        <v>25</v>
      </c>
      <c r="M3291" t="b">
        <v>1</v>
      </c>
      <c r="N3291" s="6" t="s">
        <v>8271</v>
      </c>
      <c r="O3291" s="5">
        <f t="shared" si="204"/>
        <v>133.04200000000003</v>
      </c>
      <c r="P3291">
        <f t="shared" si="205"/>
        <v>26.608400000000003</v>
      </c>
      <c r="Q3291" s="6" t="s">
        <v>8317</v>
      </c>
      <c r="R3291" s="6" t="s">
        <v>8318</v>
      </c>
      <c r="S3291">
        <f t="shared" si="206"/>
        <v>2017</v>
      </c>
      <c r="T3291">
        <f t="shared" si="207"/>
        <v>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9">
        <v>42805.306608796294</v>
      </c>
      <c r="J3292" s="9">
        <v>42775.306608796294</v>
      </c>
      <c r="K3292" t="b">
        <v>0</v>
      </c>
      <c r="L3292">
        <v>72</v>
      </c>
      <c r="M3292" t="b">
        <v>1</v>
      </c>
      <c r="N3292" s="6" t="s">
        <v>8271</v>
      </c>
      <c r="O3292" s="5">
        <f t="shared" si="204"/>
        <v>121.2</v>
      </c>
      <c r="P3292">
        <f t="shared" si="205"/>
        <v>33.666666666666664</v>
      </c>
      <c r="Q3292" s="6" t="s">
        <v>8317</v>
      </c>
      <c r="R3292" s="6" t="s">
        <v>8318</v>
      </c>
      <c r="S3292">
        <f t="shared" si="206"/>
        <v>2017</v>
      </c>
      <c r="T3292">
        <f t="shared" si="207"/>
        <v>2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9">
        <v>42263.957638888889</v>
      </c>
      <c r="J3293" s="9">
        <v>42232.494212962956</v>
      </c>
      <c r="K3293" t="b">
        <v>0</v>
      </c>
      <c r="L3293">
        <v>14</v>
      </c>
      <c r="M3293" t="b">
        <v>1</v>
      </c>
      <c r="N3293" s="6" t="s">
        <v>8271</v>
      </c>
      <c r="O3293" s="5">
        <f t="shared" si="204"/>
        <v>113.99999999999999</v>
      </c>
      <c r="P3293">
        <f t="shared" si="205"/>
        <v>40.714285714285715</v>
      </c>
      <c r="Q3293" s="6" t="s">
        <v>8317</v>
      </c>
      <c r="R3293" s="6" t="s">
        <v>8318</v>
      </c>
      <c r="S3293">
        <f t="shared" si="206"/>
        <v>2015</v>
      </c>
      <c r="T3293">
        <f t="shared" si="207"/>
        <v>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9">
        <v>42342.603564814817</v>
      </c>
      <c r="J3294" s="9">
        <v>42282.561898148146</v>
      </c>
      <c r="K3294" t="b">
        <v>0</v>
      </c>
      <c r="L3294">
        <v>15</v>
      </c>
      <c r="M3294" t="b">
        <v>1</v>
      </c>
      <c r="N3294" s="6" t="s">
        <v>8271</v>
      </c>
      <c r="O3294" s="5">
        <f t="shared" si="204"/>
        <v>286.13861386138615</v>
      </c>
      <c r="P3294">
        <f t="shared" si="205"/>
        <v>19.266666666666666</v>
      </c>
      <c r="Q3294" s="6" t="s">
        <v>8317</v>
      </c>
      <c r="R3294" s="6" t="s">
        <v>8318</v>
      </c>
      <c r="S3294">
        <f t="shared" si="206"/>
        <v>2015</v>
      </c>
      <c r="T3294">
        <f t="shared" si="207"/>
        <v>10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9">
        <v>42798.217037037037</v>
      </c>
      <c r="J3295" s="9">
        <v>42768.217037037037</v>
      </c>
      <c r="K3295" t="b">
        <v>0</v>
      </c>
      <c r="L3295">
        <v>91</v>
      </c>
      <c r="M3295" t="b">
        <v>1</v>
      </c>
      <c r="N3295" s="6" t="s">
        <v>8271</v>
      </c>
      <c r="O3295" s="5">
        <f t="shared" si="204"/>
        <v>170.44444444444446</v>
      </c>
      <c r="P3295">
        <f t="shared" si="205"/>
        <v>84.285714285714292</v>
      </c>
      <c r="Q3295" s="6" t="s">
        <v>8317</v>
      </c>
      <c r="R3295" s="6" t="s">
        <v>8318</v>
      </c>
      <c r="S3295">
        <f t="shared" si="206"/>
        <v>2017</v>
      </c>
      <c r="T3295">
        <f t="shared" si="207"/>
        <v>2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9">
        <v>42171.33280092592</v>
      </c>
      <c r="J3296" s="9">
        <v>42141.33280092592</v>
      </c>
      <c r="K3296" t="b">
        <v>0</v>
      </c>
      <c r="L3296">
        <v>24</v>
      </c>
      <c r="M3296" t="b">
        <v>1</v>
      </c>
      <c r="N3296" s="6" t="s">
        <v>8271</v>
      </c>
      <c r="O3296" s="5">
        <f t="shared" si="204"/>
        <v>118.33333333333333</v>
      </c>
      <c r="P3296">
        <f t="shared" si="205"/>
        <v>29.583333333333332</v>
      </c>
      <c r="Q3296" s="6" t="s">
        <v>8317</v>
      </c>
      <c r="R3296" s="6" t="s">
        <v>8318</v>
      </c>
      <c r="S3296">
        <f t="shared" si="206"/>
        <v>2015</v>
      </c>
      <c r="T3296">
        <f t="shared" si="207"/>
        <v>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9">
        <v>42639.234131944446</v>
      </c>
      <c r="J3297" s="9">
        <v>42609.234131944446</v>
      </c>
      <c r="K3297" t="b">
        <v>0</v>
      </c>
      <c r="L3297">
        <v>27</v>
      </c>
      <c r="M3297" t="b">
        <v>1</v>
      </c>
      <c r="N3297" s="6" t="s">
        <v>8271</v>
      </c>
      <c r="O3297" s="5">
        <f t="shared" si="204"/>
        <v>102.85857142857142</v>
      </c>
      <c r="P3297">
        <f t="shared" si="205"/>
        <v>26.667037037037037</v>
      </c>
      <c r="Q3297" s="6" t="s">
        <v>8317</v>
      </c>
      <c r="R3297" s="6" t="s">
        <v>8318</v>
      </c>
      <c r="S3297">
        <f t="shared" si="206"/>
        <v>2016</v>
      </c>
      <c r="T3297">
        <f t="shared" si="207"/>
        <v>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9">
        <v>42330.708333333336</v>
      </c>
      <c r="J3298" s="9">
        <v>42309.54828703704</v>
      </c>
      <c r="K3298" t="b">
        <v>0</v>
      </c>
      <c r="L3298">
        <v>47</v>
      </c>
      <c r="M3298" t="b">
        <v>1</v>
      </c>
      <c r="N3298" s="6" t="s">
        <v>8271</v>
      </c>
      <c r="O3298" s="5">
        <f t="shared" si="204"/>
        <v>144.06666666666666</v>
      </c>
      <c r="P3298">
        <f t="shared" si="205"/>
        <v>45.978723404255319</v>
      </c>
      <c r="Q3298" s="6" t="s">
        <v>8317</v>
      </c>
      <c r="R3298" s="6" t="s">
        <v>8318</v>
      </c>
      <c r="S3298">
        <f t="shared" si="206"/>
        <v>2015</v>
      </c>
      <c r="T3298">
        <f t="shared" si="207"/>
        <v>11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9">
        <v>42212.749305555553</v>
      </c>
      <c r="J3299" s="9">
        <v>42193.563148148147</v>
      </c>
      <c r="K3299" t="b">
        <v>0</v>
      </c>
      <c r="L3299">
        <v>44</v>
      </c>
      <c r="M3299" t="b">
        <v>1</v>
      </c>
      <c r="N3299" s="6" t="s">
        <v>8271</v>
      </c>
      <c r="O3299" s="5">
        <f t="shared" si="204"/>
        <v>100.07272727272726</v>
      </c>
      <c r="P3299">
        <f t="shared" si="205"/>
        <v>125.09090909090909</v>
      </c>
      <c r="Q3299" s="6" t="s">
        <v>8317</v>
      </c>
      <c r="R3299" s="6" t="s">
        <v>8318</v>
      </c>
      <c r="S3299">
        <f t="shared" si="206"/>
        <v>2015</v>
      </c>
      <c r="T3299">
        <f t="shared" si="207"/>
        <v>7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9">
        <v>42259.791666666664</v>
      </c>
      <c r="J3300" s="9">
        <v>42239.749629629623</v>
      </c>
      <c r="K3300" t="b">
        <v>0</v>
      </c>
      <c r="L3300">
        <v>72</v>
      </c>
      <c r="M3300" t="b">
        <v>1</v>
      </c>
      <c r="N3300" s="6" t="s">
        <v>8271</v>
      </c>
      <c r="O3300" s="5">
        <f t="shared" si="204"/>
        <v>101.73</v>
      </c>
      <c r="P3300">
        <f t="shared" si="205"/>
        <v>141.29166666666666</v>
      </c>
      <c r="Q3300" s="6" t="s">
        <v>8317</v>
      </c>
      <c r="R3300" s="6" t="s">
        <v>8318</v>
      </c>
      <c r="S3300">
        <f t="shared" si="206"/>
        <v>2015</v>
      </c>
      <c r="T3300">
        <f t="shared" si="207"/>
        <v>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9">
        <v>42291.709062499998</v>
      </c>
      <c r="J3301" s="9">
        <v>42261.709062499998</v>
      </c>
      <c r="K3301" t="b">
        <v>0</v>
      </c>
      <c r="L3301">
        <v>63</v>
      </c>
      <c r="M3301" t="b">
        <v>1</v>
      </c>
      <c r="N3301" s="6" t="s">
        <v>8271</v>
      </c>
      <c r="O3301" s="5">
        <f t="shared" si="204"/>
        <v>116.19999999999999</v>
      </c>
      <c r="P3301">
        <f t="shared" si="205"/>
        <v>55.333333333333336</v>
      </c>
      <c r="Q3301" s="6" t="s">
        <v>8317</v>
      </c>
      <c r="R3301" s="6" t="s">
        <v>8318</v>
      </c>
      <c r="S3301">
        <f t="shared" si="206"/>
        <v>2015</v>
      </c>
      <c r="T3301">
        <f t="shared" si="207"/>
        <v>9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9">
        <v>42123.535439814812</v>
      </c>
      <c r="J3302" s="9">
        <v>42102.535439814812</v>
      </c>
      <c r="K3302" t="b">
        <v>0</v>
      </c>
      <c r="L3302">
        <v>88</v>
      </c>
      <c r="M3302" t="b">
        <v>1</v>
      </c>
      <c r="N3302" s="6" t="s">
        <v>8271</v>
      </c>
      <c r="O3302" s="5">
        <f t="shared" si="204"/>
        <v>136.16666666666666</v>
      </c>
      <c r="P3302">
        <f t="shared" si="205"/>
        <v>46.420454545454547</v>
      </c>
      <c r="Q3302" s="6" t="s">
        <v>8317</v>
      </c>
      <c r="R3302" s="6" t="s">
        <v>8318</v>
      </c>
      <c r="S3302">
        <f t="shared" si="206"/>
        <v>2015</v>
      </c>
      <c r="T3302">
        <f t="shared" si="207"/>
        <v>4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9">
        <v>42583.082638888889</v>
      </c>
      <c r="J3303" s="9">
        <v>42538.527500000004</v>
      </c>
      <c r="K3303" t="b">
        <v>0</v>
      </c>
      <c r="L3303">
        <v>70</v>
      </c>
      <c r="M3303" t="b">
        <v>1</v>
      </c>
      <c r="N3303" s="6" t="s">
        <v>8271</v>
      </c>
      <c r="O3303" s="5">
        <f t="shared" si="204"/>
        <v>133.46666666666667</v>
      </c>
      <c r="P3303">
        <f t="shared" si="205"/>
        <v>57.2</v>
      </c>
      <c r="Q3303" s="6" t="s">
        <v>8317</v>
      </c>
      <c r="R3303" s="6" t="s">
        <v>8318</v>
      </c>
      <c r="S3303">
        <f t="shared" si="206"/>
        <v>2016</v>
      </c>
      <c r="T3303">
        <f t="shared" si="207"/>
        <v>6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9">
        <v>42711.143240740734</v>
      </c>
      <c r="J3304" s="9">
        <v>42681.143240740734</v>
      </c>
      <c r="K3304" t="b">
        <v>0</v>
      </c>
      <c r="L3304">
        <v>50</v>
      </c>
      <c r="M3304" t="b">
        <v>1</v>
      </c>
      <c r="N3304" s="6" t="s">
        <v>8271</v>
      </c>
      <c r="O3304" s="5">
        <f t="shared" si="204"/>
        <v>103.39285714285715</v>
      </c>
      <c r="P3304">
        <f t="shared" si="205"/>
        <v>173.7</v>
      </c>
      <c r="Q3304" s="6" t="s">
        <v>8317</v>
      </c>
      <c r="R3304" s="6" t="s">
        <v>8318</v>
      </c>
      <c r="S3304">
        <f t="shared" si="206"/>
        <v>2016</v>
      </c>
      <c r="T3304">
        <f t="shared" si="207"/>
        <v>11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9">
        <v>42091.401435185187</v>
      </c>
      <c r="J3305" s="9">
        <v>42056.443101851844</v>
      </c>
      <c r="K3305" t="b">
        <v>0</v>
      </c>
      <c r="L3305">
        <v>35</v>
      </c>
      <c r="M3305" t="b">
        <v>1</v>
      </c>
      <c r="N3305" s="6" t="s">
        <v>8271</v>
      </c>
      <c r="O3305" s="5">
        <f t="shared" si="204"/>
        <v>115.88888888888889</v>
      </c>
      <c r="P3305">
        <f t="shared" si="205"/>
        <v>59.6</v>
      </c>
      <c r="Q3305" s="6" t="s">
        <v>8317</v>
      </c>
      <c r="R3305" s="6" t="s">
        <v>8318</v>
      </c>
      <c r="S3305">
        <f t="shared" si="206"/>
        <v>2015</v>
      </c>
      <c r="T3305">
        <f t="shared" si="207"/>
        <v>2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9">
        <v>42726.41611111111</v>
      </c>
      <c r="J3306" s="9">
        <v>42696.41611111111</v>
      </c>
      <c r="K3306" t="b">
        <v>0</v>
      </c>
      <c r="L3306">
        <v>175</v>
      </c>
      <c r="M3306" t="b">
        <v>1</v>
      </c>
      <c r="N3306" s="6" t="s">
        <v>8271</v>
      </c>
      <c r="O3306" s="5">
        <f t="shared" si="204"/>
        <v>104.51666666666665</v>
      </c>
      <c r="P3306">
        <f t="shared" si="205"/>
        <v>89.585714285714289</v>
      </c>
      <c r="Q3306" s="6" t="s">
        <v>8317</v>
      </c>
      <c r="R3306" s="6" t="s">
        <v>8318</v>
      </c>
      <c r="S3306">
        <f t="shared" si="206"/>
        <v>2016</v>
      </c>
      <c r="T3306">
        <f t="shared" si="207"/>
        <v>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9">
        <v>42216.647546296292</v>
      </c>
      <c r="J3307" s="9">
        <v>42186.647546296292</v>
      </c>
      <c r="K3307" t="b">
        <v>0</v>
      </c>
      <c r="L3307">
        <v>20</v>
      </c>
      <c r="M3307" t="b">
        <v>1</v>
      </c>
      <c r="N3307" s="6" t="s">
        <v>8271</v>
      </c>
      <c r="O3307" s="5">
        <f t="shared" si="204"/>
        <v>102.02500000000001</v>
      </c>
      <c r="P3307">
        <f t="shared" si="205"/>
        <v>204.05</v>
      </c>
      <c r="Q3307" s="6" t="s">
        <v>8317</v>
      </c>
      <c r="R3307" s="6" t="s">
        <v>8318</v>
      </c>
      <c r="S3307">
        <f t="shared" si="206"/>
        <v>2015</v>
      </c>
      <c r="T3307">
        <f t="shared" si="207"/>
        <v>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9">
        <v>42530.916666666664</v>
      </c>
      <c r="J3308" s="9">
        <v>42493.010902777773</v>
      </c>
      <c r="K3308" t="b">
        <v>0</v>
      </c>
      <c r="L3308">
        <v>54</v>
      </c>
      <c r="M3308" t="b">
        <v>1</v>
      </c>
      <c r="N3308" s="6" t="s">
        <v>8271</v>
      </c>
      <c r="O3308" s="5">
        <f t="shared" si="204"/>
        <v>175.33333333333334</v>
      </c>
      <c r="P3308">
        <f t="shared" si="205"/>
        <v>48.703703703703702</v>
      </c>
      <c r="Q3308" s="6" t="s">
        <v>8317</v>
      </c>
      <c r="R3308" s="6" t="s">
        <v>8318</v>
      </c>
      <c r="S3308">
        <f t="shared" si="206"/>
        <v>2016</v>
      </c>
      <c r="T3308">
        <f t="shared" si="207"/>
        <v>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9">
        <v>42504.848831018513</v>
      </c>
      <c r="J3309" s="9">
        <v>42474.848831018513</v>
      </c>
      <c r="K3309" t="b">
        <v>0</v>
      </c>
      <c r="L3309">
        <v>20</v>
      </c>
      <c r="M3309" t="b">
        <v>1</v>
      </c>
      <c r="N3309" s="6" t="s">
        <v>8271</v>
      </c>
      <c r="O3309" s="5">
        <f t="shared" si="204"/>
        <v>106.67999999999999</v>
      </c>
      <c r="P3309">
        <f t="shared" si="205"/>
        <v>53.339999999999996</v>
      </c>
      <c r="Q3309" s="6" t="s">
        <v>8317</v>
      </c>
      <c r="R3309" s="6" t="s">
        <v>8318</v>
      </c>
      <c r="S3309">
        <f t="shared" si="206"/>
        <v>2016</v>
      </c>
      <c r="T3309">
        <f t="shared" si="207"/>
        <v>4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9">
        <v>42473.668576388889</v>
      </c>
      <c r="J3310" s="9">
        <v>42452.668576388889</v>
      </c>
      <c r="K3310" t="b">
        <v>0</v>
      </c>
      <c r="L3310">
        <v>57</v>
      </c>
      <c r="M3310" t="b">
        <v>1</v>
      </c>
      <c r="N3310" s="6" t="s">
        <v>8271</v>
      </c>
      <c r="O3310" s="5">
        <f t="shared" si="204"/>
        <v>122.28571428571429</v>
      </c>
      <c r="P3310">
        <f t="shared" si="205"/>
        <v>75.087719298245617</v>
      </c>
      <c r="Q3310" s="6" t="s">
        <v>8317</v>
      </c>
      <c r="R3310" s="6" t="s">
        <v>8318</v>
      </c>
      <c r="S3310">
        <f t="shared" si="206"/>
        <v>2016</v>
      </c>
      <c r="T3310">
        <f t="shared" si="207"/>
        <v>3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9">
        <v>42659.441874999997</v>
      </c>
      <c r="J3311" s="9">
        <v>42628.441874999997</v>
      </c>
      <c r="K3311" t="b">
        <v>0</v>
      </c>
      <c r="L3311">
        <v>31</v>
      </c>
      <c r="M3311" t="b">
        <v>1</v>
      </c>
      <c r="N3311" s="6" t="s">
        <v>8271</v>
      </c>
      <c r="O3311" s="5">
        <f t="shared" si="204"/>
        <v>159.42857142857144</v>
      </c>
      <c r="P3311">
        <f t="shared" si="205"/>
        <v>18</v>
      </c>
      <c r="Q3311" s="6" t="s">
        <v>8317</v>
      </c>
      <c r="R3311" s="6" t="s">
        <v>8318</v>
      </c>
      <c r="S3311">
        <f t="shared" si="206"/>
        <v>2016</v>
      </c>
      <c r="T3311">
        <f t="shared" si="207"/>
        <v>9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9">
        <v>42283.720196759255</v>
      </c>
      <c r="J3312" s="9">
        <v>42253.720196759255</v>
      </c>
      <c r="K3312" t="b">
        <v>0</v>
      </c>
      <c r="L3312">
        <v>31</v>
      </c>
      <c r="M3312" t="b">
        <v>1</v>
      </c>
      <c r="N3312" s="6" t="s">
        <v>8271</v>
      </c>
      <c r="O3312" s="5">
        <f t="shared" si="204"/>
        <v>100.07692307692308</v>
      </c>
      <c r="P3312">
        <f t="shared" si="205"/>
        <v>209.83870967741936</v>
      </c>
      <c r="Q3312" s="6" t="s">
        <v>8317</v>
      </c>
      <c r="R3312" s="6" t="s">
        <v>8318</v>
      </c>
      <c r="S3312">
        <f t="shared" si="206"/>
        <v>2015</v>
      </c>
      <c r="T3312">
        <f t="shared" si="207"/>
        <v>9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9">
        <v>42294.083449074074</v>
      </c>
      <c r="J3313" s="9">
        <v>42264.083449074074</v>
      </c>
      <c r="K3313" t="b">
        <v>0</v>
      </c>
      <c r="L3313">
        <v>45</v>
      </c>
      <c r="M3313" t="b">
        <v>1</v>
      </c>
      <c r="N3313" s="6" t="s">
        <v>8271</v>
      </c>
      <c r="O3313" s="5">
        <f t="shared" si="204"/>
        <v>109.84</v>
      </c>
      <c r="P3313">
        <f t="shared" si="205"/>
        <v>61.022222222222226</v>
      </c>
      <c r="Q3313" s="6" t="s">
        <v>8317</v>
      </c>
      <c r="R3313" s="6" t="s">
        <v>8318</v>
      </c>
      <c r="S3313">
        <f t="shared" si="206"/>
        <v>2015</v>
      </c>
      <c r="T3313">
        <f t="shared" si="207"/>
        <v>9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9">
        <v>42685.708333333336</v>
      </c>
      <c r="J3314" s="9">
        <v>42664.601226851846</v>
      </c>
      <c r="K3314" t="b">
        <v>0</v>
      </c>
      <c r="L3314">
        <v>41</v>
      </c>
      <c r="M3314" t="b">
        <v>1</v>
      </c>
      <c r="N3314" s="6" t="s">
        <v>8271</v>
      </c>
      <c r="O3314" s="5">
        <f t="shared" si="204"/>
        <v>100.03999999999999</v>
      </c>
      <c r="P3314">
        <f t="shared" si="205"/>
        <v>61</v>
      </c>
      <c r="Q3314" s="6" t="s">
        <v>8317</v>
      </c>
      <c r="R3314" s="6" t="s">
        <v>8318</v>
      </c>
      <c r="S3314">
        <f t="shared" si="206"/>
        <v>2016</v>
      </c>
      <c r="T3314">
        <f t="shared" si="207"/>
        <v>10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9">
        <v>42395.833333333336</v>
      </c>
      <c r="J3315" s="9">
        <v>42382.036076388882</v>
      </c>
      <c r="K3315" t="b">
        <v>0</v>
      </c>
      <c r="L3315">
        <v>29</v>
      </c>
      <c r="M3315" t="b">
        <v>1</v>
      </c>
      <c r="N3315" s="6" t="s">
        <v>8271</v>
      </c>
      <c r="O3315" s="5">
        <f t="shared" si="204"/>
        <v>116.05000000000001</v>
      </c>
      <c r="P3315">
        <f t="shared" si="205"/>
        <v>80.034482758620683</v>
      </c>
      <c r="Q3315" s="6" t="s">
        <v>8317</v>
      </c>
      <c r="R3315" s="6" t="s">
        <v>8318</v>
      </c>
      <c r="S3315">
        <f t="shared" si="206"/>
        <v>2016</v>
      </c>
      <c r="T3315">
        <f t="shared" si="207"/>
        <v>1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9">
        <v>42132.628472222219</v>
      </c>
      <c r="J3316" s="9">
        <v>42105.059155092589</v>
      </c>
      <c r="K3316" t="b">
        <v>0</v>
      </c>
      <c r="L3316">
        <v>58</v>
      </c>
      <c r="M3316" t="b">
        <v>1</v>
      </c>
      <c r="N3316" s="6" t="s">
        <v>8271</v>
      </c>
      <c r="O3316" s="5">
        <f t="shared" si="204"/>
        <v>210.75</v>
      </c>
      <c r="P3316">
        <f t="shared" si="205"/>
        <v>29.068965517241381</v>
      </c>
      <c r="Q3316" s="6" t="s">
        <v>8317</v>
      </c>
      <c r="R3316" s="6" t="s">
        <v>8318</v>
      </c>
      <c r="S3316">
        <f t="shared" si="206"/>
        <v>2015</v>
      </c>
      <c r="T3316">
        <f t="shared" si="207"/>
        <v>4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9">
        <v>42496.095381944448</v>
      </c>
      <c r="J3317" s="9">
        <v>42466.095381944448</v>
      </c>
      <c r="K3317" t="b">
        <v>0</v>
      </c>
      <c r="L3317">
        <v>89</v>
      </c>
      <c r="M3317" t="b">
        <v>1</v>
      </c>
      <c r="N3317" s="6" t="s">
        <v>8271</v>
      </c>
      <c r="O3317" s="5">
        <f t="shared" si="204"/>
        <v>110.00000000000001</v>
      </c>
      <c r="P3317">
        <f t="shared" si="205"/>
        <v>49.438202247191015</v>
      </c>
      <c r="Q3317" s="6" t="s">
        <v>8317</v>
      </c>
      <c r="R3317" s="6" t="s">
        <v>8318</v>
      </c>
      <c r="S3317">
        <f t="shared" si="206"/>
        <v>2016</v>
      </c>
      <c r="T3317">
        <f t="shared" si="207"/>
        <v>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9">
        <v>41859.370833333334</v>
      </c>
      <c r="J3318" s="9">
        <v>41826.662905092591</v>
      </c>
      <c r="K3318" t="b">
        <v>0</v>
      </c>
      <c r="L3318">
        <v>125</v>
      </c>
      <c r="M3318" t="b">
        <v>1</v>
      </c>
      <c r="N3318" s="6" t="s">
        <v>8271</v>
      </c>
      <c r="O3318" s="5">
        <f t="shared" si="204"/>
        <v>100.08673425918037</v>
      </c>
      <c r="P3318">
        <f t="shared" si="205"/>
        <v>93.977440000000001</v>
      </c>
      <c r="Q3318" s="6" t="s">
        <v>8317</v>
      </c>
      <c r="R3318" s="6" t="s">
        <v>8318</v>
      </c>
      <c r="S3318">
        <f t="shared" si="206"/>
        <v>2014</v>
      </c>
      <c r="T3318">
        <f t="shared" si="207"/>
        <v>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9">
        <v>42528.831296296288</v>
      </c>
      <c r="J3319" s="9">
        <v>42498.831296296288</v>
      </c>
      <c r="K3319" t="b">
        <v>0</v>
      </c>
      <c r="L3319">
        <v>18</v>
      </c>
      <c r="M3319" t="b">
        <v>1</v>
      </c>
      <c r="N3319" s="6" t="s">
        <v>8271</v>
      </c>
      <c r="O3319" s="5">
        <f t="shared" si="204"/>
        <v>106.19047619047619</v>
      </c>
      <c r="P3319">
        <f t="shared" si="205"/>
        <v>61.944444444444443</v>
      </c>
      <c r="Q3319" s="6" t="s">
        <v>8317</v>
      </c>
      <c r="R3319" s="6" t="s">
        <v>8318</v>
      </c>
      <c r="S3319">
        <f t="shared" si="206"/>
        <v>2016</v>
      </c>
      <c r="T3319">
        <f t="shared" si="207"/>
        <v>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9">
        <v>42470.895833333336</v>
      </c>
      <c r="J3320" s="9">
        <v>42431.093668981477</v>
      </c>
      <c r="K3320" t="b">
        <v>0</v>
      </c>
      <c r="L3320">
        <v>32</v>
      </c>
      <c r="M3320" t="b">
        <v>1</v>
      </c>
      <c r="N3320" s="6" t="s">
        <v>8271</v>
      </c>
      <c r="O3320" s="5">
        <f t="shared" si="204"/>
        <v>125.6</v>
      </c>
      <c r="P3320">
        <f t="shared" si="205"/>
        <v>78.5</v>
      </c>
      <c r="Q3320" s="6" t="s">
        <v>8317</v>
      </c>
      <c r="R3320" s="6" t="s">
        <v>8318</v>
      </c>
      <c r="S3320">
        <f t="shared" si="206"/>
        <v>2016</v>
      </c>
      <c r="T3320">
        <f t="shared" si="207"/>
        <v>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9">
        <v>42035.377152777779</v>
      </c>
      <c r="J3321" s="9">
        <v>41990.377152777779</v>
      </c>
      <c r="K3321" t="b">
        <v>0</v>
      </c>
      <c r="L3321">
        <v>16</v>
      </c>
      <c r="M3321" t="b">
        <v>1</v>
      </c>
      <c r="N3321" s="6" t="s">
        <v>8271</v>
      </c>
      <c r="O3321" s="5">
        <f t="shared" si="204"/>
        <v>108</v>
      </c>
      <c r="P3321">
        <f t="shared" si="205"/>
        <v>33.75</v>
      </c>
      <c r="Q3321" s="6" t="s">
        <v>8317</v>
      </c>
      <c r="R3321" s="6" t="s">
        <v>8318</v>
      </c>
      <c r="S3321">
        <f t="shared" si="206"/>
        <v>2014</v>
      </c>
      <c r="T3321">
        <f t="shared" si="207"/>
        <v>12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9">
        <v>42542.837465277778</v>
      </c>
      <c r="J3322" s="9">
        <v>42512.837465277778</v>
      </c>
      <c r="K3322" t="b">
        <v>0</v>
      </c>
      <c r="L3322">
        <v>38</v>
      </c>
      <c r="M3322" t="b">
        <v>1</v>
      </c>
      <c r="N3322" s="6" t="s">
        <v>8271</v>
      </c>
      <c r="O3322" s="5">
        <f t="shared" si="204"/>
        <v>101</v>
      </c>
      <c r="P3322">
        <f t="shared" si="205"/>
        <v>66.44736842105263</v>
      </c>
      <c r="Q3322" s="6" t="s">
        <v>8317</v>
      </c>
      <c r="R3322" s="6" t="s">
        <v>8318</v>
      </c>
      <c r="S3322">
        <f t="shared" si="206"/>
        <v>2016</v>
      </c>
      <c r="T3322">
        <f t="shared" si="207"/>
        <v>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9">
        <v>41927.957638888889</v>
      </c>
      <c r="J3323" s="9">
        <v>41913.891956018517</v>
      </c>
      <c r="K3323" t="b">
        <v>0</v>
      </c>
      <c r="L3323">
        <v>15</v>
      </c>
      <c r="M3323" t="b">
        <v>1</v>
      </c>
      <c r="N3323" s="6" t="s">
        <v>8271</v>
      </c>
      <c r="O3323" s="5">
        <f t="shared" si="204"/>
        <v>107.4</v>
      </c>
      <c r="P3323">
        <f t="shared" si="205"/>
        <v>35.799999999999997</v>
      </c>
      <c r="Q3323" s="6" t="s">
        <v>8317</v>
      </c>
      <c r="R3323" s="6" t="s">
        <v>8318</v>
      </c>
      <c r="S3323">
        <f t="shared" si="206"/>
        <v>2014</v>
      </c>
      <c r="T3323">
        <f t="shared" si="207"/>
        <v>10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9">
        <v>42542.954861111109</v>
      </c>
      <c r="J3324" s="9">
        <v>42520.802037037036</v>
      </c>
      <c r="K3324" t="b">
        <v>0</v>
      </c>
      <c r="L3324">
        <v>23</v>
      </c>
      <c r="M3324" t="b">
        <v>1</v>
      </c>
      <c r="N3324" s="6" t="s">
        <v>8271</v>
      </c>
      <c r="O3324" s="5">
        <f t="shared" si="204"/>
        <v>101.51515151515152</v>
      </c>
      <c r="P3324">
        <f t="shared" si="205"/>
        <v>145.65217391304347</v>
      </c>
      <c r="Q3324" s="6" t="s">
        <v>8317</v>
      </c>
      <c r="R3324" s="6" t="s">
        <v>8318</v>
      </c>
      <c r="S3324">
        <f t="shared" si="206"/>
        <v>2016</v>
      </c>
      <c r="T3324">
        <f t="shared" si="207"/>
        <v>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9">
        <v>42638.157499999994</v>
      </c>
      <c r="J3325" s="9">
        <v>42608.157499999994</v>
      </c>
      <c r="K3325" t="b">
        <v>0</v>
      </c>
      <c r="L3325">
        <v>49</v>
      </c>
      <c r="M3325" t="b">
        <v>1</v>
      </c>
      <c r="N3325" s="6" t="s">
        <v>8271</v>
      </c>
      <c r="O3325" s="5">
        <f t="shared" si="204"/>
        <v>125.89999999999999</v>
      </c>
      <c r="P3325">
        <f t="shared" si="205"/>
        <v>25.693877551020407</v>
      </c>
      <c r="Q3325" s="6" t="s">
        <v>8317</v>
      </c>
      <c r="R3325" s="6" t="s">
        <v>8318</v>
      </c>
      <c r="S3325">
        <f t="shared" si="206"/>
        <v>2016</v>
      </c>
      <c r="T3325">
        <f t="shared" si="207"/>
        <v>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9">
        <v>42526.374884259254</v>
      </c>
      <c r="J3326" s="9">
        <v>42512.374884259254</v>
      </c>
      <c r="K3326" t="b">
        <v>0</v>
      </c>
      <c r="L3326">
        <v>10</v>
      </c>
      <c r="M3326" t="b">
        <v>1</v>
      </c>
      <c r="N3326" s="6" t="s">
        <v>8271</v>
      </c>
      <c r="O3326" s="5">
        <f t="shared" si="204"/>
        <v>101.66666666666666</v>
      </c>
      <c r="P3326">
        <f t="shared" si="205"/>
        <v>152.5</v>
      </c>
      <c r="Q3326" s="6" t="s">
        <v>8317</v>
      </c>
      <c r="R3326" s="6" t="s">
        <v>8318</v>
      </c>
      <c r="S3326">
        <f t="shared" si="206"/>
        <v>2016</v>
      </c>
      <c r="T3326">
        <f t="shared" si="207"/>
        <v>5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9">
        <v>42099.535613425927</v>
      </c>
      <c r="J3327" s="9">
        <v>42064.577280092592</v>
      </c>
      <c r="K3327" t="b">
        <v>0</v>
      </c>
      <c r="L3327">
        <v>15</v>
      </c>
      <c r="M3327" t="b">
        <v>1</v>
      </c>
      <c r="N3327" s="6" t="s">
        <v>8271</v>
      </c>
      <c r="O3327" s="5">
        <f t="shared" si="204"/>
        <v>112.5</v>
      </c>
      <c r="P3327">
        <f t="shared" si="205"/>
        <v>30</v>
      </c>
      <c r="Q3327" s="6" t="s">
        <v>8317</v>
      </c>
      <c r="R3327" s="6" t="s">
        <v>8318</v>
      </c>
      <c r="S3327">
        <f t="shared" si="206"/>
        <v>2015</v>
      </c>
      <c r="T3327">
        <f t="shared" si="207"/>
        <v>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9">
        <v>42071.464178240734</v>
      </c>
      <c r="J3328" s="9">
        <v>42041.505844907406</v>
      </c>
      <c r="K3328" t="b">
        <v>0</v>
      </c>
      <c r="L3328">
        <v>57</v>
      </c>
      <c r="M3328" t="b">
        <v>1</v>
      </c>
      <c r="N3328" s="6" t="s">
        <v>8271</v>
      </c>
      <c r="O3328" s="5">
        <f t="shared" si="204"/>
        <v>101.375</v>
      </c>
      <c r="P3328">
        <f t="shared" si="205"/>
        <v>142.28070175438597</v>
      </c>
      <c r="Q3328" s="6" t="s">
        <v>8317</v>
      </c>
      <c r="R3328" s="6" t="s">
        <v>8318</v>
      </c>
      <c r="S3328">
        <f t="shared" si="206"/>
        <v>2015</v>
      </c>
      <c r="T3328">
        <f t="shared" si="207"/>
        <v>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9">
        <v>42498.166273148141</v>
      </c>
      <c r="J3329" s="9">
        <v>42468.166273148141</v>
      </c>
      <c r="K3329" t="b">
        <v>0</v>
      </c>
      <c r="L3329">
        <v>33</v>
      </c>
      <c r="M3329" t="b">
        <v>1</v>
      </c>
      <c r="N3329" s="6" t="s">
        <v>8271</v>
      </c>
      <c r="O3329" s="5">
        <f t="shared" si="204"/>
        <v>101.25</v>
      </c>
      <c r="P3329">
        <f t="shared" si="205"/>
        <v>24.545454545454547</v>
      </c>
      <c r="Q3329" s="6" t="s">
        <v>8317</v>
      </c>
      <c r="R3329" s="6" t="s">
        <v>8318</v>
      </c>
      <c r="S3329">
        <f t="shared" si="206"/>
        <v>2016</v>
      </c>
      <c r="T3329">
        <f t="shared" si="207"/>
        <v>4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9">
        <v>41824.833333333328</v>
      </c>
      <c r="J3330" s="9">
        <v>41822.366701388884</v>
      </c>
      <c r="K3330" t="b">
        <v>0</v>
      </c>
      <c r="L3330">
        <v>9</v>
      </c>
      <c r="M3330" t="b">
        <v>1</v>
      </c>
      <c r="N3330" s="6" t="s">
        <v>8271</v>
      </c>
      <c r="O3330" s="5">
        <f t="shared" ref="O3330:O3393" si="208">E3330/D3330*100</f>
        <v>146.38888888888889</v>
      </c>
      <c r="P3330">
        <f t="shared" ref="P3330:P3393" si="209">E3330/L3330</f>
        <v>292.77777777777777</v>
      </c>
      <c r="Q3330" s="6" t="s">
        <v>8317</v>
      </c>
      <c r="R3330" s="6" t="s">
        <v>8318</v>
      </c>
      <c r="S3330">
        <f t="shared" si="206"/>
        <v>2014</v>
      </c>
      <c r="T3330">
        <f t="shared" si="207"/>
        <v>7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9">
        <v>41847.75</v>
      </c>
      <c r="J3331" s="9">
        <v>41837.114675925921</v>
      </c>
      <c r="K3331" t="b">
        <v>0</v>
      </c>
      <c r="L3331">
        <v>26</v>
      </c>
      <c r="M3331" t="b">
        <v>1</v>
      </c>
      <c r="N3331" s="6" t="s">
        <v>8271</v>
      </c>
      <c r="O3331" s="5">
        <f t="shared" si="208"/>
        <v>116.8</v>
      </c>
      <c r="P3331">
        <f t="shared" si="209"/>
        <v>44.92307692307692</v>
      </c>
      <c r="Q3331" s="6" t="s">
        <v>8317</v>
      </c>
      <c r="R3331" s="6" t="s">
        <v>8318</v>
      </c>
      <c r="S3331">
        <f t="shared" ref="S3331:S3394" si="210">YEAR(J3331)</f>
        <v>2014</v>
      </c>
      <c r="T3331">
        <f t="shared" ref="T3331:T3394" si="211">MONTH(J3331)</f>
        <v>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9">
        <v>42095.637361111112</v>
      </c>
      <c r="J3332" s="9">
        <v>42065.679027777776</v>
      </c>
      <c r="K3332" t="b">
        <v>0</v>
      </c>
      <c r="L3332">
        <v>69</v>
      </c>
      <c r="M3332" t="b">
        <v>1</v>
      </c>
      <c r="N3332" s="6" t="s">
        <v>8271</v>
      </c>
      <c r="O3332" s="5">
        <f t="shared" si="208"/>
        <v>106.26666666666667</v>
      </c>
      <c r="P3332">
        <f t="shared" si="209"/>
        <v>23.10144927536232</v>
      </c>
      <c r="Q3332" s="6" t="s">
        <v>8317</v>
      </c>
      <c r="R3332" s="6" t="s">
        <v>8318</v>
      </c>
      <c r="S3332">
        <f t="shared" si="210"/>
        <v>2015</v>
      </c>
      <c r="T3332">
        <f t="shared" si="211"/>
        <v>3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9">
        <v>42283.48942129629</v>
      </c>
      <c r="J3333" s="9">
        <v>42248.48942129629</v>
      </c>
      <c r="K3333" t="b">
        <v>0</v>
      </c>
      <c r="L3333">
        <v>65</v>
      </c>
      <c r="M3333" t="b">
        <v>1</v>
      </c>
      <c r="N3333" s="6" t="s">
        <v>8271</v>
      </c>
      <c r="O3333" s="5">
        <f t="shared" si="208"/>
        <v>104.52</v>
      </c>
      <c r="P3333">
        <f t="shared" si="209"/>
        <v>80.400000000000006</v>
      </c>
      <c r="Q3333" s="6" t="s">
        <v>8317</v>
      </c>
      <c r="R3333" s="6" t="s">
        <v>8318</v>
      </c>
      <c r="S3333">
        <f t="shared" si="210"/>
        <v>2015</v>
      </c>
      <c r="T3333">
        <f t="shared" si="211"/>
        <v>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9">
        <v>41839.651967592588</v>
      </c>
      <c r="J3334" s="9">
        <v>41809.651967592588</v>
      </c>
      <c r="K3334" t="b">
        <v>0</v>
      </c>
      <c r="L3334">
        <v>83</v>
      </c>
      <c r="M3334" t="b">
        <v>1</v>
      </c>
      <c r="N3334" s="6" t="s">
        <v>8271</v>
      </c>
      <c r="O3334" s="5">
        <f t="shared" si="208"/>
        <v>100</v>
      </c>
      <c r="P3334">
        <f t="shared" si="209"/>
        <v>72.289156626506028</v>
      </c>
      <c r="Q3334" s="6" t="s">
        <v>8317</v>
      </c>
      <c r="R3334" s="6" t="s">
        <v>8318</v>
      </c>
      <c r="S3334">
        <f t="shared" si="210"/>
        <v>2014</v>
      </c>
      <c r="T3334">
        <f t="shared" si="211"/>
        <v>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9">
        <v>42170.468518518515</v>
      </c>
      <c r="J3335" s="9">
        <v>42148.468518518515</v>
      </c>
      <c r="K3335" t="b">
        <v>0</v>
      </c>
      <c r="L3335">
        <v>111</v>
      </c>
      <c r="M3335" t="b">
        <v>1</v>
      </c>
      <c r="N3335" s="6" t="s">
        <v>8271</v>
      </c>
      <c r="O3335" s="5">
        <f t="shared" si="208"/>
        <v>104.57142857142858</v>
      </c>
      <c r="P3335">
        <f t="shared" si="209"/>
        <v>32.972972972972975</v>
      </c>
      <c r="Q3335" s="6" t="s">
        <v>8317</v>
      </c>
      <c r="R3335" s="6" t="s">
        <v>8318</v>
      </c>
      <c r="S3335">
        <f t="shared" si="210"/>
        <v>2015</v>
      </c>
      <c r="T3335">
        <f t="shared" si="211"/>
        <v>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9">
        <v>42215.312754629624</v>
      </c>
      <c r="J3336" s="9">
        <v>42185.312754629624</v>
      </c>
      <c r="K3336" t="b">
        <v>0</v>
      </c>
      <c r="L3336">
        <v>46</v>
      </c>
      <c r="M3336" t="b">
        <v>1</v>
      </c>
      <c r="N3336" s="6" t="s">
        <v>8271</v>
      </c>
      <c r="O3336" s="5">
        <f t="shared" si="208"/>
        <v>138.62051149573753</v>
      </c>
      <c r="P3336">
        <f t="shared" si="209"/>
        <v>116.65217391304348</v>
      </c>
      <c r="Q3336" s="6" t="s">
        <v>8317</v>
      </c>
      <c r="R3336" s="6" t="s">
        <v>8318</v>
      </c>
      <c r="S3336">
        <f t="shared" si="210"/>
        <v>2015</v>
      </c>
      <c r="T3336">
        <f t="shared" si="211"/>
        <v>6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9">
        <v>41854.75</v>
      </c>
      <c r="J3337" s="9">
        <v>41827.465810185182</v>
      </c>
      <c r="K3337" t="b">
        <v>0</v>
      </c>
      <c r="L3337">
        <v>63</v>
      </c>
      <c r="M3337" t="b">
        <v>1</v>
      </c>
      <c r="N3337" s="6" t="s">
        <v>8271</v>
      </c>
      <c r="O3337" s="5">
        <f t="shared" si="208"/>
        <v>100.32000000000001</v>
      </c>
      <c r="P3337">
        <f t="shared" si="209"/>
        <v>79.61904761904762</v>
      </c>
      <c r="Q3337" s="6" t="s">
        <v>8317</v>
      </c>
      <c r="R3337" s="6" t="s">
        <v>8318</v>
      </c>
      <c r="S3337">
        <f t="shared" si="210"/>
        <v>2014</v>
      </c>
      <c r="T3337">
        <f t="shared" si="211"/>
        <v>7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9">
        <v>42465.148680555554</v>
      </c>
      <c r="J3338" s="9">
        <v>42437.190347222226</v>
      </c>
      <c r="K3338" t="b">
        <v>0</v>
      </c>
      <c r="L3338">
        <v>9</v>
      </c>
      <c r="M3338" t="b">
        <v>1</v>
      </c>
      <c r="N3338" s="6" t="s">
        <v>8271</v>
      </c>
      <c r="O3338" s="5">
        <f t="shared" si="208"/>
        <v>100</v>
      </c>
      <c r="P3338">
        <f t="shared" si="209"/>
        <v>27.777777777777779</v>
      </c>
      <c r="Q3338" s="6" t="s">
        <v>8317</v>
      </c>
      <c r="R3338" s="6" t="s">
        <v>8318</v>
      </c>
      <c r="S3338">
        <f t="shared" si="210"/>
        <v>2016</v>
      </c>
      <c r="T3338">
        <f t="shared" si="211"/>
        <v>3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9">
        <v>41922.666666666664</v>
      </c>
      <c r="J3339" s="9">
        <v>41901.073692129627</v>
      </c>
      <c r="K3339" t="b">
        <v>0</v>
      </c>
      <c r="L3339">
        <v>34</v>
      </c>
      <c r="M3339" t="b">
        <v>1</v>
      </c>
      <c r="N3339" s="6" t="s">
        <v>8271</v>
      </c>
      <c r="O3339" s="5">
        <f t="shared" si="208"/>
        <v>110.2</v>
      </c>
      <c r="P3339">
        <f t="shared" si="209"/>
        <v>81.029411764705884</v>
      </c>
      <c r="Q3339" s="6" t="s">
        <v>8317</v>
      </c>
      <c r="R3339" s="6" t="s">
        <v>8318</v>
      </c>
      <c r="S3339">
        <f t="shared" si="210"/>
        <v>2014</v>
      </c>
      <c r="T3339">
        <f t="shared" si="211"/>
        <v>9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9">
        <v>42790.366666666661</v>
      </c>
      <c r="J3340" s="9">
        <v>42769.366666666661</v>
      </c>
      <c r="K3340" t="b">
        <v>0</v>
      </c>
      <c r="L3340">
        <v>112</v>
      </c>
      <c r="M3340" t="b">
        <v>1</v>
      </c>
      <c r="N3340" s="6" t="s">
        <v>8271</v>
      </c>
      <c r="O3340" s="5">
        <f t="shared" si="208"/>
        <v>102.18</v>
      </c>
      <c r="P3340">
        <f t="shared" si="209"/>
        <v>136.84821428571428</v>
      </c>
      <c r="Q3340" s="6" t="s">
        <v>8317</v>
      </c>
      <c r="R3340" s="6" t="s">
        <v>8318</v>
      </c>
      <c r="S3340">
        <f t="shared" si="210"/>
        <v>2017</v>
      </c>
      <c r="T3340">
        <f t="shared" si="211"/>
        <v>2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9">
        <v>42579.457384259258</v>
      </c>
      <c r="J3341" s="9">
        <v>42549.457384259258</v>
      </c>
      <c r="K3341" t="b">
        <v>0</v>
      </c>
      <c r="L3341">
        <v>47</v>
      </c>
      <c r="M3341" t="b">
        <v>1</v>
      </c>
      <c r="N3341" s="6" t="s">
        <v>8271</v>
      </c>
      <c r="O3341" s="5">
        <f t="shared" si="208"/>
        <v>104.35000000000001</v>
      </c>
      <c r="P3341">
        <f t="shared" si="209"/>
        <v>177.61702127659575</v>
      </c>
      <c r="Q3341" s="6" t="s">
        <v>8317</v>
      </c>
      <c r="R3341" s="6" t="s">
        <v>8318</v>
      </c>
      <c r="S3341">
        <f t="shared" si="210"/>
        <v>2016</v>
      </c>
      <c r="T3341">
        <f t="shared" si="211"/>
        <v>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9">
        <v>42710.765671296293</v>
      </c>
      <c r="J3342" s="9">
        <v>42685.765671296293</v>
      </c>
      <c r="K3342" t="b">
        <v>0</v>
      </c>
      <c r="L3342">
        <v>38</v>
      </c>
      <c r="M3342" t="b">
        <v>1</v>
      </c>
      <c r="N3342" s="6" t="s">
        <v>8271</v>
      </c>
      <c r="O3342" s="5">
        <f t="shared" si="208"/>
        <v>138.16666666666666</v>
      </c>
      <c r="P3342">
        <f t="shared" si="209"/>
        <v>109.07894736842105</v>
      </c>
      <c r="Q3342" s="6" t="s">
        <v>8317</v>
      </c>
      <c r="R3342" s="6" t="s">
        <v>8318</v>
      </c>
      <c r="S3342">
        <f t="shared" si="210"/>
        <v>2016</v>
      </c>
      <c r="T3342">
        <f t="shared" si="211"/>
        <v>11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9">
        <v>42533.499999999993</v>
      </c>
      <c r="J3343" s="9">
        <v>42510.590520833335</v>
      </c>
      <c r="K3343" t="b">
        <v>0</v>
      </c>
      <c r="L3343">
        <v>28</v>
      </c>
      <c r="M3343" t="b">
        <v>1</v>
      </c>
      <c r="N3343" s="6" t="s">
        <v>8271</v>
      </c>
      <c r="O3343" s="5">
        <f t="shared" si="208"/>
        <v>100</v>
      </c>
      <c r="P3343">
        <f t="shared" si="209"/>
        <v>119.64285714285714</v>
      </c>
      <c r="Q3343" s="6" t="s">
        <v>8317</v>
      </c>
      <c r="R3343" s="6" t="s">
        <v>8318</v>
      </c>
      <c r="S3343">
        <f t="shared" si="210"/>
        <v>2016</v>
      </c>
      <c r="T3343">
        <f t="shared" si="211"/>
        <v>5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9">
        <v>42094.999305555553</v>
      </c>
      <c r="J3344" s="9">
        <v>42062.088078703695</v>
      </c>
      <c r="K3344" t="b">
        <v>0</v>
      </c>
      <c r="L3344">
        <v>78</v>
      </c>
      <c r="M3344" t="b">
        <v>1</v>
      </c>
      <c r="N3344" s="6" t="s">
        <v>8271</v>
      </c>
      <c r="O3344" s="5">
        <f t="shared" si="208"/>
        <v>101.66666666666666</v>
      </c>
      <c r="P3344">
        <f t="shared" si="209"/>
        <v>78.205128205128204</v>
      </c>
      <c r="Q3344" s="6" t="s">
        <v>8317</v>
      </c>
      <c r="R3344" s="6" t="s">
        <v>8318</v>
      </c>
      <c r="S3344">
        <f t="shared" si="210"/>
        <v>2015</v>
      </c>
      <c r="T3344">
        <f t="shared" si="211"/>
        <v>2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9">
        <v>42473.345833333333</v>
      </c>
      <c r="J3345" s="9">
        <v>42452.708148148151</v>
      </c>
      <c r="K3345" t="b">
        <v>0</v>
      </c>
      <c r="L3345">
        <v>23</v>
      </c>
      <c r="M3345" t="b">
        <v>1</v>
      </c>
      <c r="N3345" s="6" t="s">
        <v>8271</v>
      </c>
      <c r="O3345" s="5">
        <f t="shared" si="208"/>
        <v>171.42857142857142</v>
      </c>
      <c r="P3345">
        <f t="shared" si="209"/>
        <v>52.173913043478258</v>
      </c>
      <c r="Q3345" s="6" t="s">
        <v>8317</v>
      </c>
      <c r="R3345" s="6" t="s">
        <v>8318</v>
      </c>
      <c r="S3345">
        <f t="shared" si="210"/>
        <v>2016</v>
      </c>
      <c r="T3345">
        <f t="shared" si="211"/>
        <v>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9">
        <v>41880.991817129623</v>
      </c>
      <c r="J3346" s="9">
        <v>41850.991817129623</v>
      </c>
      <c r="K3346" t="b">
        <v>0</v>
      </c>
      <c r="L3346">
        <v>40</v>
      </c>
      <c r="M3346" t="b">
        <v>1</v>
      </c>
      <c r="N3346" s="6" t="s">
        <v>8271</v>
      </c>
      <c r="O3346" s="5">
        <f t="shared" si="208"/>
        <v>101.44444444444444</v>
      </c>
      <c r="P3346">
        <f t="shared" si="209"/>
        <v>114.125</v>
      </c>
      <c r="Q3346" s="6" t="s">
        <v>8317</v>
      </c>
      <c r="R3346" s="6" t="s">
        <v>8318</v>
      </c>
      <c r="S3346">
        <f t="shared" si="210"/>
        <v>2014</v>
      </c>
      <c r="T3346">
        <f t="shared" si="211"/>
        <v>7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9">
        <v>42111.817361111105</v>
      </c>
      <c r="J3347" s="9">
        <v>42052.897777777776</v>
      </c>
      <c r="K3347" t="b">
        <v>0</v>
      </c>
      <c r="L3347">
        <v>13</v>
      </c>
      <c r="M3347" t="b">
        <v>1</v>
      </c>
      <c r="N3347" s="6" t="s">
        <v>8271</v>
      </c>
      <c r="O3347" s="5">
        <f t="shared" si="208"/>
        <v>130</v>
      </c>
      <c r="P3347">
        <f t="shared" si="209"/>
        <v>50</v>
      </c>
      <c r="Q3347" s="6" t="s">
        <v>8317</v>
      </c>
      <c r="R3347" s="6" t="s">
        <v>8318</v>
      </c>
      <c r="S3347">
        <f t="shared" si="210"/>
        <v>2015</v>
      </c>
      <c r="T3347">
        <f t="shared" si="211"/>
        <v>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9">
        <v>42060.816087962965</v>
      </c>
      <c r="J3348" s="9">
        <v>42053.816087962965</v>
      </c>
      <c r="K3348" t="b">
        <v>0</v>
      </c>
      <c r="L3348">
        <v>18</v>
      </c>
      <c r="M3348" t="b">
        <v>1</v>
      </c>
      <c r="N3348" s="6" t="s">
        <v>8271</v>
      </c>
      <c r="O3348" s="5">
        <f t="shared" si="208"/>
        <v>110.00000000000001</v>
      </c>
      <c r="P3348">
        <f t="shared" si="209"/>
        <v>91.666666666666671</v>
      </c>
      <c r="Q3348" s="6" t="s">
        <v>8317</v>
      </c>
      <c r="R3348" s="6" t="s">
        <v>8318</v>
      </c>
      <c r="S3348">
        <f t="shared" si="210"/>
        <v>2015</v>
      </c>
      <c r="T3348">
        <f t="shared" si="211"/>
        <v>2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9">
        <v>42498.666666666664</v>
      </c>
      <c r="J3349" s="9">
        <v>42484.343217592592</v>
      </c>
      <c r="K3349" t="b">
        <v>0</v>
      </c>
      <c r="L3349">
        <v>22</v>
      </c>
      <c r="M3349" t="b">
        <v>1</v>
      </c>
      <c r="N3349" s="6" t="s">
        <v>8271</v>
      </c>
      <c r="O3349" s="5">
        <f t="shared" si="208"/>
        <v>119.44999999999999</v>
      </c>
      <c r="P3349">
        <f t="shared" si="209"/>
        <v>108.59090909090909</v>
      </c>
      <c r="Q3349" s="6" t="s">
        <v>8317</v>
      </c>
      <c r="R3349" s="6" t="s">
        <v>8318</v>
      </c>
      <c r="S3349">
        <f t="shared" si="210"/>
        <v>2016</v>
      </c>
      <c r="T3349">
        <f t="shared" si="211"/>
        <v>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9">
        <v>42489.957638888889</v>
      </c>
      <c r="J3350" s="9">
        <v>42466.350462962961</v>
      </c>
      <c r="K3350" t="b">
        <v>0</v>
      </c>
      <c r="L3350">
        <v>79</v>
      </c>
      <c r="M3350" t="b">
        <v>1</v>
      </c>
      <c r="N3350" s="6" t="s">
        <v>8271</v>
      </c>
      <c r="O3350" s="5">
        <f t="shared" si="208"/>
        <v>100.2909090909091</v>
      </c>
      <c r="P3350">
        <f t="shared" si="209"/>
        <v>69.822784810126578</v>
      </c>
      <c r="Q3350" s="6" t="s">
        <v>8317</v>
      </c>
      <c r="R3350" s="6" t="s">
        <v>8318</v>
      </c>
      <c r="S3350">
        <f t="shared" si="210"/>
        <v>2016</v>
      </c>
      <c r="T3350">
        <f t="shared" si="211"/>
        <v>4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9">
        <v>42534.499999999993</v>
      </c>
      <c r="J3351" s="9">
        <v>42512.902453703697</v>
      </c>
      <c r="K3351" t="b">
        <v>0</v>
      </c>
      <c r="L3351">
        <v>14</v>
      </c>
      <c r="M3351" t="b">
        <v>1</v>
      </c>
      <c r="N3351" s="6" t="s">
        <v>8271</v>
      </c>
      <c r="O3351" s="5">
        <f t="shared" si="208"/>
        <v>153.4</v>
      </c>
      <c r="P3351">
        <f t="shared" si="209"/>
        <v>109.57142857142857</v>
      </c>
      <c r="Q3351" s="6" t="s">
        <v>8317</v>
      </c>
      <c r="R3351" s="6" t="s">
        <v>8318</v>
      </c>
      <c r="S3351">
        <f t="shared" si="210"/>
        <v>2016</v>
      </c>
      <c r="T3351">
        <f t="shared" si="211"/>
        <v>5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9">
        <v>42337.749999999993</v>
      </c>
      <c r="J3352" s="9">
        <v>42302.493182870363</v>
      </c>
      <c r="K3352" t="b">
        <v>0</v>
      </c>
      <c r="L3352">
        <v>51</v>
      </c>
      <c r="M3352" t="b">
        <v>1</v>
      </c>
      <c r="N3352" s="6" t="s">
        <v>8271</v>
      </c>
      <c r="O3352" s="5">
        <f t="shared" si="208"/>
        <v>104.42857142857143</v>
      </c>
      <c r="P3352">
        <f t="shared" si="209"/>
        <v>71.666666666666671</v>
      </c>
      <c r="Q3352" s="6" t="s">
        <v>8317</v>
      </c>
      <c r="R3352" s="6" t="s">
        <v>8318</v>
      </c>
      <c r="S3352">
        <f t="shared" si="210"/>
        <v>2015</v>
      </c>
      <c r="T3352">
        <f t="shared" si="211"/>
        <v>10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9">
        <v>41843.25</v>
      </c>
      <c r="J3353" s="9">
        <v>41806.187094907407</v>
      </c>
      <c r="K3353" t="b">
        <v>0</v>
      </c>
      <c r="L3353">
        <v>54</v>
      </c>
      <c r="M3353" t="b">
        <v>1</v>
      </c>
      <c r="N3353" s="6" t="s">
        <v>8271</v>
      </c>
      <c r="O3353" s="5">
        <f t="shared" si="208"/>
        <v>101.1</v>
      </c>
      <c r="P3353">
        <f t="shared" si="209"/>
        <v>93.611111111111114</v>
      </c>
      <c r="Q3353" s="6" t="s">
        <v>8317</v>
      </c>
      <c r="R3353" s="6" t="s">
        <v>8318</v>
      </c>
      <c r="S3353">
        <f t="shared" si="210"/>
        <v>2014</v>
      </c>
      <c r="T3353">
        <f t="shared" si="211"/>
        <v>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9">
        <v>42552.749999999993</v>
      </c>
      <c r="J3354" s="9">
        <v>42495.784467592595</v>
      </c>
      <c r="K3354" t="b">
        <v>0</v>
      </c>
      <c r="L3354">
        <v>70</v>
      </c>
      <c r="M3354" t="b">
        <v>1</v>
      </c>
      <c r="N3354" s="6" t="s">
        <v>8271</v>
      </c>
      <c r="O3354" s="5">
        <f t="shared" si="208"/>
        <v>107.52</v>
      </c>
      <c r="P3354">
        <f t="shared" si="209"/>
        <v>76.8</v>
      </c>
      <c r="Q3354" s="6" t="s">
        <v>8317</v>
      </c>
      <c r="R3354" s="6" t="s">
        <v>8318</v>
      </c>
      <c r="S3354">
        <f t="shared" si="210"/>
        <v>2016</v>
      </c>
      <c r="T3354">
        <f t="shared" si="211"/>
        <v>5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9">
        <v>42492.749999999993</v>
      </c>
      <c r="J3355" s="9">
        <v>42479.223958333336</v>
      </c>
      <c r="K3355" t="b">
        <v>0</v>
      </c>
      <c r="L3355">
        <v>44</v>
      </c>
      <c r="M3355" t="b">
        <v>1</v>
      </c>
      <c r="N3355" s="6" t="s">
        <v>8271</v>
      </c>
      <c r="O3355" s="5">
        <f t="shared" si="208"/>
        <v>315</v>
      </c>
      <c r="P3355">
        <f t="shared" si="209"/>
        <v>35.795454545454547</v>
      </c>
      <c r="Q3355" s="6" t="s">
        <v>8317</v>
      </c>
      <c r="R3355" s="6" t="s">
        <v>8318</v>
      </c>
      <c r="S3355">
        <f t="shared" si="210"/>
        <v>2016</v>
      </c>
      <c r="T3355">
        <f t="shared" si="211"/>
        <v>4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9">
        <v>42305.959027777775</v>
      </c>
      <c r="J3356" s="9">
        <v>42270.518587962964</v>
      </c>
      <c r="K3356" t="b">
        <v>0</v>
      </c>
      <c r="L3356">
        <v>55</v>
      </c>
      <c r="M3356" t="b">
        <v>1</v>
      </c>
      <c r="N3356" s="6" t="s">
        <v>8271</v>
      </c>
      <c r="O3356" s="5">
        <f t="shared" si="208"/>
        <v>101.93333333333334</v>
      </c>
      <c r="P3356">
        <f t="shared" si="209"/>
        <v>55.6</v>
      </c>
      <c r="Q3356" s="6" t="s">
        <v>8317</v>
      </c>
      <c r="R3356" s="6" t="s">
        <v>8318</v>
      </c>
      <c r="S3356">
        <f t="shared" si="210"/>
        <v>2015</v>
      </c>
      <c r="T3356">
        <f t="shared" si="211"/>
        <v>9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9">
        <v>42500.261805555558</v>
      </c>
      <c r="J3357" s="9">
        <v>42489.411192129628</v>
      </c>
      <c r="K3357" t="b">
        <v>0</v>
      </c>
      <c r="L3357">
        <v>15</v>
      </c>
      <c r="M3357" t="b">
        <v>1</v>
      </c>
      <c r="N3357" s="6" t="s">
        <v>8271</v>
      </c>
      <c r="O3357" s="5">
        <f t="shared" si="208"/>
        <v>126.28571428571429</v>
      </c>
      <c r="P3357">
        <f t="shared" si="209"/>
        <v>147.33333333333334</v>
      </c>
      <c r="Q3357" s="6" t="s">
        <v>8317</v>
      </c>
      <c r="R3357" s="6" t="s">
        <v>8318</v>
      </c>
      <c r="S3357">
        <f t="shared" si="210"/>
        <v>2016</v>
      </c>
      <c r="T3357">
        <f t="shared" si="211"/>
        <v>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9">
        <v>42566.607314814813</v>
      </c>
      <c r="J3358" s="9">
        <v>42536.607314814813</v>
      </c>
      <c r="K3358" t="b">
        <v>0</v>
      </c>
      <c r="L3358">
        <v>27</v>
      </c>
      <c r="M3358" t="b">
        <v>1</v>
      </c>
      <c r="N3358" s="6" t="s">
        <v>8271</v>
      </c>
      <c r="O3358" s="5">
        <f t="shared" si="208"/>
        <v>101.4</v>
      </c>
      <c r="P3358">
        <f t="shared" si="209"/>
        <v>56.333333333333336</v>
      </c>
      <c r="Q3358" s="6" t="s">
        <v>8317</v>
      </c>
      <c r="R3358" s="6" t="s">
        <v>8318</v>
      </c>
      <c r="S3358">
        <f t="shared" si="210"/>
        <v>2016</v>
      </c>
      <c r="T3358">
        <f t="shared" si="211"/>
        <v>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9">
        <v>41852.209606481476</v>
      </c>
      <c r="J3359" s="9">
        <v>41822.209606481476</v>
      </c>
      <c r="K3359" t="b">
        <v>0</v>
      </c>
      <c r="L3359">
        <v>21</v>
      </c>
      <c r="M3359" t="b">
        <v>1</v>
      </c>
      <c r="N3359" s="6" t="s">
        <v>8271</v>
      </c>
      <c r="O3359" s="5">
        <f t="shared" si="208"/>
        <v>101</v>
      </c>
      <c r="P3359">
        <f t="shared" si="209"/>
        <v>96.19047619047619</v>
      </c>
      <c r="Q3359" s="6" t="s">
        <v>8317</v>
      </c>
      <c r="R3359" s="6" t="s">
        <v>8318</v>
      </c>
      <c r="S3359">
        <f t="shared" si="210"/>
        <v>2014</v>
      </c>
      <c r="T3359">
        <f t="shared" si="211"/>
        <v>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9">
        <v>41962.144432870373</v>
      </c>
      <c r="J3360" s="9">
        <v>41932.102766203701</v>
      </c>
      <c r="K3360" t="b">
        <v>0</v>
      </c>
      <c r="L3360">
        <v>162</v>
      </c>
      <c r="M3360" t="b">
        <v>1</v>
      </c>
      <c r="N3360" s="6" t="s">
        <v>8271</v>
      </c>
      <c r="O3360" s="5">
        <f t="shared" si="208"/>
        <v>102.99000000000001</v>
      </c>
      <c r="P3360">
        <f t="shared" si="209"/>
        <v>63.574074074074076</v>
      </c>
      <c r="Q3360" s="6" t="s">
        <v>8317</v>
      </c>
      <c r="R3360" s="6" t="s">
        <v>8318</v>
      </c>
      <c r="S3360">
        <f t="shared" si="210"/>
        <v>2014</v>
      </c>
      <c r="T3360">
        <f t="shared" si="211"/>
        <v>10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9">
        <v>42790.848773148151</v>
      </c>
      <c r="J3361" s="9">
        <v>42745.848773148151</v>
      </c>
      <c r="K3361" t="b">
        <v>0</v>
      </c>
      <c r="L3361">
        <v>23</v>
      </c>
      <c r="M3361" t="b">
        <v>1</v>
      </c>
      <c r="N3361" s="6" t="s">
        <v>8271</v>
      </c>
      <c r="O3361" s="5">
        <f t="shared" si="208"/>
        <v>106.25</v>
      </c>
      <c r="P3361">
        <f t="shared" si="209"/>
        <v>184.78260869565219</v>
      </c>
      <c r="Q3361" s="6" t="s">
        <v>8317</v>
      </c>
      <c r="R3361" s="6" t="s">
        <v>8318</v>
      </c>
      <c r="S3361">
        <f t="shared" si="210"/>
        <v>2017</v>
      </c>
      <c r="T3361">
        <f t="shared" si="211"/>
        <v>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9">
        <v>42718.457638888889</v>
      </c>
      <c r="J3362" s="9">
        <v>42696.874340277776</v>
      </c>
      <c r="K3362" t="b">
        <v>0</v>
      </c>
      <c r="L3362">
        <v>72</v>
      </c>
      <c r="M3362" t="b">
        <v>1</v>
      </c>
      <c r="N3362" s="6" t="s">
        <v>8271</v>
      </c>
      <c r="O3362" s="5">
        <f t="shared" si="208"/>
        <v>101.37777777777779</v>
      </c>
      <c r="P3362">
        <f t="shared" si="209"/>
        <v>126.72222222222223</v>
      </c>
      <c r="Q3362" s="6" t="s">
        <v>8317</v>
      </c>
      <c r="R3362" s="6" t="s">
        <v>8318</v>
      </c>
      <c r="S3362">
        <f t="shared" si="210"/>
        <v>2016</v>
      </c>
      <c r="T3362">
        <f t="shared" si="211"/>
        <v>11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9">
        <v>41883.457638888889</v>
      </c>
      <c r="J3363" s="9">
        <v>41865.817013888889</v>
      </c>
      <c r="K3363" t="b">
        <v>0</v>
      </c>
      <c r="L3363">
        <v>68</v>
      </c>
      <c r="M3363" t="b">
        <v>1</v>
      </c>
      <c r="N3363" s="6" t="s">
        <v>8271</v>
      </c>
      <c r="O3363" s="5">
        <f t="shared" si="208"/>
        <v>113.46000000000001</v>
      </c>
      <c r="P3363">
        <f t="shared" si="209"/>
        <v>83.42647058823529</v>
      </c>
      <c r="Q3363" s="6" t="s">
        <v>8317</v>
      </c>
      <c r="R3363" s="6" t="s">
        <v>8318</v>
      </c>
      <c r="S3363">
        <f t="shared" si="210"/>
        <v>2014</v>
      </c>
      <c r="T3363">
        <f t="shared" si="211"/>
        <v>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9">
        <v>42069.996527777774</v>
      </c>
      <c r="J3364" s="9">
        <v>42055.883298611108</v>
      </c>
      <c r="K3364" t="b">
        <v>0</v>
      </c>
      <c r="L3364">
        <v>20</v>
      </c>
      <c r="M3364" t="b">
        <v>1</v>
      </c>
      <c r="N3364" s="6" t="s">
        <v>8271</v>
      </c>
      <c r="O3364" s="5">
        <f t="shared" si="208"/>
        <v>218.00000000000003</v>
      </c>
      <c r="P3364">
        <f t="shared" si="209"/>
        <v>54.5</v>
      </c>
      <c r="Q3364" s="6" t="s">
        <v>8317</v>
      </c>
      <c r="R3364" s="6" t="s">
        <v>8318</v>
      </c>
      <c r="S3364">
        <f t="shared" si="210"/>
        <v>2015</v>
      </c>
      <c r="T3364">
        <f t="shared" si="211"/>
        <v>2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9">
        <v>41870.458333333328</v>
      </c>
      <c r="J3365" s="9">
        <v>41851.563020833331</v>
      </c>
      <c r="K3365" t="b">
        <v>0</v>
      </c>
      <c r="L3365">
        <v>26</v>
      </c>
      <c r="M3365" t="b">
        <v>1</v>
      </c>
      <c r="N3365" s="6" t="s">
        <v>8271</v>
      </c>
      <c r="O3365" s="5">
        <f t="shared" si="208"/>
        <v>101.41935483870968</v>
      </c>
      <c r="P3365">
        <f t="shared" si="209"/>
        <v>302.30769230769232</v>
      </c>
      <c r="Q3365" s="6" t="s">
        <v>8317</v>
      </c>
      <c r="R3365" s="6" t="s">
        <v>8318</v>
      </c>
      <c r="S3365">
        <f t="shared" si="210"/>
        <v>2014</v>
      </c>
      <c r="T3365">
        <f t="shared" si="211"/>
        <v>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9">
        <v>42444.666666666664</v>
      </c>
      <c r="J3366" s="9">
        <v>42422.769085648142</v>
      </c>
      <c r="K3366" t="b">
        <v>0</v>
      </c>
      <c r="L3366">
        <v>72</v>
      </c>
      <c r="M3366" t="b">
        <v>1</v>
      </c>
      <c r="N3366" s="6" t="s">
        <v>8271</v>
      </c>
      <c r="O3366" s="5">
        <f t="shared" si="208"/>
        <v>105.93333333333332</v>
      </c>
      <c r="P3366">
        <f t="shared" si="209"/>
        <v>44.138888888888886</v>
      </c>
      <c r="Q3366" s="6" t="s">
        <v>8317</v>
      </c>
      <c r="R3366" s="6" t="s">
        <v>8318</v>
      </c>
      <c r="S3366">
        <f t="shared" si="210"/>
        <v>2016</v>
      </c>
      <c r="T3366">
        <f t="shared" si="211"/>
        <v>2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9">
        <v>42350.893425925926</v>
      </c>
      <c r="J3367" s="9">
        <v>42320.893425925926</v>
      </c>
      <c r="K3367" t="b">
        <v>0</v>
      </c>
      <c r="L3367">
        <v>3</v>
      </c>
      <c r="M3367" t="b">
        <v>1</v>
      </c>
      <c r="N3367" s="6" t="s">
        <v>8271</v>
      </c>
      <c r="O3367" s="5">
        <f t="shared" si="208"/>
        <v>104</v>
      </c>
      <c r="P3367">
        <f t="shared" si="209"/>
        <v>866.66666666666663</v>
      </c>
      <c r="Q3367" s="6" t="s">
        <v>8317</v>
      </c>
      <c r="R3367" s="6" t="s">
        <v>8318</v>
      </c>
      <c r="S3367">
        <f t="shared" si="210"/>
        <v>2015</v>
      </c>
      <c r="T3367">
        <f t="shared" si="211"/>
        <v>11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9">
        <v>42136.859224537031</v>
      </c>
      <c r="J3368" s="9">
        <v>42106.859224537031</v>
      </c>
      <c r="K3368" t="b">
        <v>0</v>
      </c>
      <c r="L3368">
        <v>18</v>
      </c>
      <c r="M3368" t="b">
        <v>1</v>
      </c>
      <c r="N3368" s="6" t="s">
        <v>8271</v>
      </c>
      <c r="O3368" s="5">
        <f t="shared" si="208"/>
        <v>221</v>
      </c>
      <c r="P3368">
        <f t="shared" si="209"/>
        <v>61.388888888888886</v>
      </c>
      <c r="Q3368" s="6" t="s">
        <v>8317</v>
      </c>
      <c r="R3368" s="6" t="s">
        <v>8318</v>
      </c>
      <c r="S3368">
        <f t="shared" si="210"/>
        <v>2015</v>
      </c>
      <c r="T3368">
        <f t="shared" si="211"/>
        <v>4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9">
        <v>42217.725624999999</v>
      </c>
      <c r="J3369" s="9">
        <v>42192.725624999999</v>
      </c>
      <c r="K3369" t="b">
        <v>0</v>
      </c>
      <c r="L3369">
        <v>30</v>
      </c>
      <c r="M3369" t="b">
        <v>1</v>
      </c>
      <c r="N3369" s="6" t="s">
        <v>8271</v>
      </c>
      <c r="O3369" s="5">
        <f t="shared" si="208"/>
        <v>118.66666666666667</v>
      </c>
      <c r="P3369">
        <f t="shared" si="209"/>
        <v>29.666666666666668</v>
      </c>
      <c r="Q3369" s="6" t="s">
        <v>8317</v>
      </c>
      <c r="R3369" s="6" t="s">
        <v>8318</v>
      </c>
      <c r="S3369">
        <f t="shared" si="210"/>
        <v>2015</v>
      </c>
      <c r="T3369">
        <f t="shared" si="211"/>
        <v>7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9">
        <v>42004.999999999993</v>
      </c>
      <c r="J3370" s="9">
        <v>41968.991423611107</v>
      </c>
      <c r="K3370" t="b">
        <v>0</v>
      </c>
      <c r="L3370">
        <v>23</v>
      </c>
      <c r="M3370" t="b">
        <v>1</v>
      </c>
      <c r="N3370" s="6" t="s">
        <v>8271</v>
      </c>
      <c r="O3370" s="5">
        <f t="shared" si="208"/>
        <v>104.60000000000001</v>
      </c>
      <c r="P3370">
        <f t="shared" si="209"/>
        <v>45.478260869565219</v>
      </c>
      <c r="Q3370" s="6" t="s">
        <v>8317</v>
      </c>
      <c r="R3370" s="6" t="s">
        <v>8318</v>
      </c>
      <c r="S3370">
        <f t="shared" si="210"/>
        <v>2014</v>
      </c>
      <c r="T3370">
        <f t="shared" si="211"/>
        <v>11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9">
        <v>42749.833101851851</v>
      </c>
      <c r="J3371" s="9">
        <v>42689.833101851851</v>
      </c>
      <c r="K3371" t="b">
        <v>0</v>
      </c>
      <c r="L3371">
        <v>54</v>
      </c>
      <c r="M3371" t="b">
        <v>1</v>
      </c>
      <c r="N3371" s="6" t="s">
        <v>8271</v>
      </c>
      <c r="O3371" s="5">
        <f t="shared" si="208"/>
        <v>103.89999999999999</v>
      </c>
      <c r="P3371">
        <f t="shared" si="209"/>
        <v>96.203703703703709</v>
      </c>
      <c r="Q3371" s="6" t="s">
        <v>8317</v>
      </c>
      <c r="R3371" s="6" t="s">
        <v>8318</v>
      </c>
      <c r="S3371">
        <f t="shared" si="210"/>
        <v>2016</v>
      </c>
      <c r="T3371">
        <f t="shared" si="211"/>
        <v>11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9">
        <v>42721.124999999993</v>
      </c>
      <c r="J3372" s="9">
        <v>42690.125983796293</v>
      </c>
      <c r="K3372" t="b">
        <v>0</v>
      </c>
      <c r="L3372">
        <v>26</v>
      </c>
      <c r="M3372" t="b">
        <v>1</v>
      </c>
      <c r="N3372" s="6" t="s">
        <v>8271</v>
      </c>
      <c r="O3372" s="5">
        <f t="shared" si="208"/>
        <v>117.73333333333333</v>
      </c>
      <c r="P3372">
        <f t="shared" si="209"/>
        <v>67.92307692307692</v>
      </c>
      <c r="Q3372" s="6" t="s">
        <v>8317</v>
      </c>
      <c r="R3372" s="6" t="s">
        <v>8318</v>
      </c>
      <c r="S3372">
        <f t="shared" si="210"/>
        <v>2016</v>
      </c>
      <c r="T3372">
        <f t="shared" si="211"/>
        <v>11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9">
        <v>42340.666261574072</v>
      </c>
      <c r="J3373" s="9">
        <v>42312.666261574072</v>
      </c>
      <c r="K3373" t="b">
        <v>0</v>
      </c>
      <c r="L3373">
        <v>9</v>
      </c>
      <c r="M3373" t="b">
        <v>1</v>
      </c>
      <c r="N3373" s="6" t="s">
        <v>8271</v>
      </c>
      <c r="O3373" s="5">
        <f t="shared" si="208"/>
        <v>138.5</v>
      </c>
      <c r="P3373">
        <f t="shared" si="209"/>
        <v>30.777777777777779</v>
      </c>
      <c r="Q3373" s="6" t="s">
        <v>8317</v>
      </c>
      <c r="R3373" s="6" t="s">
        <v>8318</v>
      </c>
      <c r="S3373">
        <f t="shared" si="210"/>
        <v>2015</v>
      </c>
      <c r="T3373">
        <f t="shared" si="211"/>
        <v>11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9">
        <v>41875.999305555553</v>
      </c>
      <c r="J3374" s="9">
        <v>41855.339768518512</v>
      </c>
      <c r="K3374" t="b">
        <v>0</v>
      </c>
      <c r="L3374">
        <v>27</v>
      </c>
      <c r="M3374" t="b">
        <v>1</v>
      </c>
      <c r="N3374" s="6" t="s">
        <v>8271</v>
      </c>
      <c r="O3374" s="5">
        <f t="shared" si="208"/>
        <v>103.49999999999999</v>
      </c>
      <c r="P3374">
        <f t="shared" si="209"/>
        <v>38.333333333333336</v>
      </c>
      <c r="Q3374" s="6" t="s">
        <v>8317</v>
      </c>
      <c r="R3374" s="6" t="s">
        <v>8318</v>
      </c>
      <c r="S3374">
        <f t="shared" si="210"/>
        <v>2014</v>
      </c>
      <c r="T3374">
        <f t="shared" si="211"/>
        <v>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9">
        <v>42203.458333333336</v>
      </c>
      <c r="J3375" s="9">
        <v>42179.646296296291</v>
      </c>
      <c r="K3375" t="b">
        <v>0</v>
      </c>
      <c r="L3375">
        <v>30</v>
      </c>
      <c r="M3375" t="b">
        <v>1</v>
      </c>
      <c r="N3375" s="6" t="s">
        <v>8271</v>
      </c>
      <c r="O3375" s="5">
        <f t="shared" si="208"/>
        <v>100.25</v>
      </c>
      <c r="P3375">
        <f t="shared" si="209"/>
        <v>66.833333333333329</v>
      </c>
      <c r="Q3375" s="6" t="s">
        <v>8317</v>
      </c>
      <c r="R3375" s="6" t="s">
        <v>8318</v>
      </c>
      <c r="S3375">
        <f t="shared" si="210"/>
        <v>2015</v>
      </c>
      <c r="T3375">
        <f t="shared" si="211"/>
        <v>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9">
        <v>42305.523333333331</v>
      </c>
      <c r="J3376" s="9">
        <v>42275.523333333331</v>
      </c>
      <c r="K3376" t="b">
        <v>0</v>
      </c>
      <c r="L3376">
        <v>52</v>
      </c>
      <c r="M3376" t="b">
        <v>1</v>
      </c>
      <c r="N3376" s="6" t="s">
        <v>8271</v>
      </c>
      <c r="O3376" s="5">
        <f t="shared" si="208"/>
        <v>106.57142857142856</v>
      </c>
      <c r="P3376">
        <f t="shared" si="209"/>
        <v>71.730769230769226</v>
      </c>
      <c r="Q3376" s="6" t="s">
        <v>8317</v>
      </c>
      <c r="R3376" s="6" t="s">
        <v>8318</v>
      </c>
      <c r="S3376">
        <f t="shared" si="210"/>
        <v>2015</v>
      </c>
      <c r="T3376">
        <f t="shared" si="211"/>
        <v>9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9">
        <v>41777.402465277773</v>
      </c>
      <c r="J3377" s="9">
        <v>41765.402465277773</v>
      </c>
      <c r="K3377" t="b">
        <v>0</v>
      </c>
      <c r="L3377">
        <v>17</v>
      </c>
      <c r="M3377" t="b">
        <v>1</v>
      </c>
      <c r="N3377" s="6" t="s">
        <v>8271</v>
      </c>
      <c r="O3377" s="5">
        <f t="shared" si="208"/>
        <v>100</v>
      </c>
      <c r="P3377">
        <f t="shared" si="209"/>
        <v>176.47058823529412</v>
      </c>
      <c r="Q3377" s="6" t="s">
        <v>8317</v>
      </c>
      <c r="R3377" s="6" t="s">
        <v>8318</v>
      </c>
      <c r="S3377">
        <f t="shared" si="210"/>
        <v>2014</v>
      </c>
      <c r="T3377">
        <f t="shared" si="211"/>
        <v>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9">
        <v>42119.451319444437</v>
      </c>
      <c r="J3378" s="9">
        <v>42059.492986111109</v>
      </c>
      <c r="K3378" t="b">
        <v>0</v>
      </c>
      <c r="L3378">
        <v>19</v>
      </c>
      <c r="M3378" t="b">
        <v>1</v>
      </c>
      <c r="N3378" s="6" t="s">
        <v>8271</v>
      </c>
      <c r="O3378" s="5">
        <f t="shared" si="208"/>
        <v>100.01249999999999</v>
      </c>
      <c r="P3378">
        <f t="shared" si="209"/>
        <v>421.10526315789474</v>
      </c>
      <c r="Q3378" s="6" t="s">
        <v>8317</v>
      </c>
      <c r="R3378" s="6" t="s">
        <v>8318</v>
      </c>
      <c r="S3378">
        <f t="shared" si="210"/>
        <v>2015</v>
      </c>
      <c r="T3378">
        <f t="shared" si="211"/>
        <v>2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9">
        <v>42083.49722222222</v>
      </c>
      <c r="J3379" s="9">
        <v>42053.524293981485</v>
      </c>
      <c r="K3379" t="b">
        <v>0</v>
      </c>
      <c r="L3379">
        <v>77</v>
      </c>
      <c r="M3379" t="b">
        <v>1</v>
      </c>
      <c r="N3379" s="6" t="s">
        <v>8271</v>
      </c>
      <c r="O3379" s="5">
        <f t="shared" si="208"/>
        <v>101.05</v>
      </c>
      <c r="P3379">
        <f t="shared" si="209"/>
        <v>104.98701298701299</v>
      </c>
      <c r="Q3379" s="6" t="s">
        <v>8317</v>
      </c>
      <c r="R3379" s="6" t="s">
        <v>8318</v>
      </c>
      <c r="S3379">
        <f t="shared" si="210"/>
        <v>2015</v>
      </c>
      <c r="T3379">
        <f t="shared" si="211"/>
        <v>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9">
        <v>41882.338888888888</v>
      </c>
      <c r="J3380" s="9">
        <v>41858.147060185183</v>
      </c>
      <c r="K3380" t="b">
        <v>0</v>
      </c>
      <c r="L3380">
        <v>21</v>
      </c>
      <c r="M3380" t="b">
        <v>1</v>
      </c>
      <c r="N3380" s="6" t="s">
        <v>8271</v>
      </c>
      <c r="O3380" s="5">
        <f t="shared" si="208"/>
        <v>107.63636363636364</v>
      </c>
      <c r="P3380">
        <f t="shared" si="209"/>
        <v>28.19047619047619</v>
      </c>
      <c r="Q3380" s="6" t="s">
        <v>8317</v>
      </c>
      <c r="R3380" s="6" t="s">
        <v>8318</v>
      </c>
      <c r="S3380">
        <f t="shared" si="210"/>
        <v>2014</v>
      </c>
      <c r="T3380">
        <f t="shared" si="211"/>
        <v>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9">
        <v>42242.749999999993</v>
      </c>
      <c r="J3381" s="9">
        <v>42225.305555555555</v>
      </c>
      <c r="K3381" t="b">
        <v>0</v>
      </c>
      <c r="L3381">
        <v>38</v>
      </c>
      <c r="M3381" t="b">
        <v>1</v>
      </c>
      <c r="N3381" s="6" t="s">
        <v>8271</v>
      </c>
      <c r="O3381" s="5">
        <f t="shared" si="208"/>
        <v>103.64999999999999</v>
      </c>
      <c r="P3381">
        <f t="shared" si="209"/>
        <v>54.55263157894737</v>
      </c>
      <c r="Q3381" s="6" t="s">
        <v>8317</v>
      </c>
      <c r="R3381" s="6" t="s">
        <v>8318</v>
      </c>
      <c r="S3381">
        <f t="shared" si="210"/>
        <v>2015</v>
      </c>
      <c r="T3381">
        <f t="shared" si="211"/>
        <v>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9">
        <v>41972.786782407398</v>
      </c>
      <c r="J3382" s="9">
        <v>41937.745115740734</v>
      </c>
      <c r="K3382" t="b">
        <v>0</v>
      </c>
      <c r="L3382">
        <v>28</v>
      </c>
      <c r="M3382" t="b">
        <v>1</v>
      </c>
      <c r="N3382" s="6" t="s">
        <v>8271</v>
      </c>
      <c r="O3382" s="5">
        <f t="shared" si="208"/>
        <v>104.43333333333334</v>
      </c>
      <c r="P3382">
        <f t="shared" si="209"/>
        <v>111.89285714285714</v>
      </c>
      <c r="Q3382" s="6" t="s">
        <v>8317</v>
      </c>
      <c r="R3382" s="6" t="s">
        <v>8318</v>
      </c>
      <c r="S3382">
        <f t="shared" si="210"/>
        <v>2014</v>
      </c>
      <c r="T3382">
        <f t="shared" si="211"/>
        <v>10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9">
        <v>42073.934988425921</v>
      </c>
      <c r="J3383" s="9">
        <v>42043.976655092592</v>
      </c>
      <c r="K3383" t="b">
        <v>0</v>
      </c>
      <c r="L3383">
        <v>48</v>
      </c>
      <c r="M3383" t="b">
        <v>1</v>
      </c>
      <c r="N3383" s="6" t="s">
        <v>8271</v>
      </c>
      <c r="O3383" s="5">
        <f t="shared" si="208"/>
        <v>102.25</v>
      </c>
      <c r="P3383">
        <f t="shared" si="209"/>
        <v>85.208333333333329</v>
      </c>
      <c r="Q3383" s="6" t="s">
        <v>8317</v>
      </c>
      <c r="R3383" s="6" t="s">
        <v>8318</v>
      </c>
      <c r="S3383">
        <f t="shared" si="210"/>
        <v>2015</v>
      </c>
      <c r="T3383">
        <f t="shared" si="211"/>
        <v>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9">
        <v>42583.749305555553</v>
      </c>
      <c r="J3384" s="9">
        <v>42559.222870370366</v>
      </c>
      <c r="K3384" t="b">
        <v>0</v>
      </c>
      <c r="L3384">
        <v>46</v>
      </c>
      <c r="M3384" t="b">
        <v>1</v>
      </c>
      <c r="N3384" s="6" t="s">
        <v>8271</v>
      </c>
      <c r="O3384" s="5">
        <f t="shared" si="208"/>
        <v>100.74285714285713</v>
      </c>
      <c r="P3384">
        <f t="shared" si="209"/>
        <v>76.652173913043484</v>
      </c>
      <c r="Q3384" s="6" t="s">
        <v>8317</v>
      </c>
      <c r="R3384" s="6" t="s">
        <v>8318</v>
      </c>
      <c r="S3384">
        <f t="shared" si="210"/>
        <v>2016</v>
      </c>
      <c r="T3384">
        <f t="shared" si="211"/>
        <v>7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9">
        <v>42544.574305555558</v>
      </c>
      <c r="J3385" s="9">
        <v>42524.574305555558</v>
      </c>
      <c r="K3385" t="b">
        <v>0</v>
      </c>
      <c r="L3385">
        <v>30</v>
      </c>
      <c r="M3385" t="b">
        <v>1</v>
      </c>
      <c r="N3385" s="6" t="s">
        <v>8271</v>
      </c>
      <c r="O3385" s="5">
        <f t="shared" si="208"/>
        <v>111.71428571428572</v>
      </c>
      <c r="P3385">
        <f t="shared" si="209"/>
        <v>65.166666666666671</v>
      </c>
      <c r="Q3385" s="6" t="s">
        <v>8317</v>
      </c>
      <c r="R3385" s="6" t="s">
        <v>8318</v>
      </c>
      <c r="S3385">
        <f t="shared" si="210"/>
        <v>2016</v>
      </c>
      <c r="T3385">
        <f t="shared" si="211"/>
        <v>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9">
        <v>42328.916666666664</v>
      </c>
      <c r="J3386" s="9">
        <v>42291.879259259258</v>
      </c>
      <c r="K3386" t="b">
        <v>0</v>
      </c>
      <c r="L3386">
        <v>64</v>
      </c>
      <c r="M3386" t="b">
        <v>1</v>
      </c>
      <c r="N3386" s="6" t="s">
        <v>8271</v>
      </c>
      <c r="O3386" s="5">
        <f t="shared" si="208"/>
        <v>100.01100000000001</v>
      </c>
      <c r="P3386">
        <f t="shared" si="209"/>
        <v>93.760312499999998</v>
      </c>
      <c r="Q3386" s="6" t="s">
        <v>8317</v>
      </c>
      <c r="R3386" s="6" t="s">
        <v>8318</v>
      </c>
      <c r="S3386">
        <f t="shared" si="210"/>
        <v>2015</v>
      </c>
      <c r="T3386">
        <f t="shared" si="211"/>
        <v>10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9">
        <v>41983.659166666665</v>
      </c>
      <c r="J3387" s="9">
        <v>41953.659166666665</v>
      </c>
      <c r="K3387" t="b">
        <v>0</v>
      </c>
      <c r="L3387">
        <v>15</v>
      </c>
      <c r="M3387" t="b">
        <v>1</v>
      </c>
      <c r="N3387" s="6" t="s">
        <v>8271</v>
      </c>
      <c r="O3387" s="5">
        <f t="shared" si="208"/>
        <v>100</v>
      </c>
      <c r="P3387">
        <f t="shared" si="209"/>
        <v>133.33333333333334</v>
      </c>
      <c r="Q3387" s="6" t="s">
        <v>8317</v>
      </c>
      <c r="R3387" s="6" t="s">
        <v>8318</v>
      </c>
      <c r="S3387">
        <f t="shared" si="210"/>
        <v>2014</v>
      </c>
      <c r="T3387">
        <f t="shared" si="211"/>
        <v>11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9">
        <v>41976.436412037037</v>
      </c>
      <c r="J3388" s="9">
        <v>41946.436412037037</v>
      </c>
      <c r="K3388" t="b">
        <v>0</v>
      </c>
      <c r="L3388">
        <v>41</v>
      </c>
      <c r="M3388" t="b">
        <v>1</v>
      </c>
      <c r="N3388" s="6" t="s">
        <v>8271</v>
      </c>
      <c r="O3388" s="5">
        <f t="shared" si="208"/>
        <v>105</v>
      </c>
      <c r="P3388">
        <f t="shared" si="209"/>
        <v>51.219512195121951</v>
      </c>
      <c r="Q3388" s="6" t="s">
        <v>8317</v>
      </c>
      <c r="R3388" s="6" t="s">
        <v>8318</v>
      </c>
      <c r="S3388">
        <f t="shared" si="210"/>
        <v>2014</v>
      </c>
      <c r="T3388">
        <f t="shared" si="211"/>
        <v>11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9">
        <v>41987.554259259261</v>
      </c>
      <c r="J3389" s="9">
        <v>41947.554259259254</v>
      </c>
      <c r="K3389" t="b">
        <v>0</v>
      </c>
      <c r="L3389">
        <v>35</v>
      </c>
      <c r="M3389" t="b">
        <v>1</v>
      </c>
      <c r="N3389" s="6" t="s">
        <v>8271</v>
      </c>
      <c r="O3389" s="5">
        <f t="shared" si="208"/>
        <v>116.86666666666667</v>
      </c>
      <c r="P3389">
        <f t="shared" si="209"/>
        <v>100.17142857142858</v>
      </c>
      <c r="Q3389" s="6" t="s">
        <v>8317</v>
      </c>
      <c r="R3389" s="6" t="s">
        <v>8318</v>
      </c>
      <c r="S3389">
        <f t="shared" si="210"/>
        <v>2014</v>
      </c>
      <c r="T3389">
        <f t="shared" si="211"/>
        <v>11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9">
        <v>42173.252789351849</v>
      </c>
      <c r="J3390" s="9">
        <v>42143.252789351849</v>
      </c>
      <c r="K3390" t="b">
        <v>0</v>
      </c>
      <c r="L3390">
        <v>45</v>
      </c>
      <c r="M3390" t="b">
        <v>1</v>
      </c>
      <c r="N3390" s="6" t="s">
        <v>8271</v>
      </c>
      <c r="O3390" s="5">
        <f t="shared" si="208"/>
        <v>103.8</v>
      </c>
      <c r="P3390">
        <f t="shared" si="209"/>
        <v>34.6</v>
      </c>
      <c r="Q3390" s="6" t="s">
        <v>8317</v>
      </c>
      <c r="R3390" s="6" t="s">
        <v>8318</v>
      </c>
      <c r="S3390">
        <f t="shared" si="210"/>
        <v>2015</v>
      </c>
      <c r="T3390">
        <f t="shared" si="211"/>
        <v>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9">
        <v>42524.355115740742</v>
      </c>
      <c r="J3391" s="9">
        <v>42494.355115740742</v>
      </c>
      <c r="K3391" t="b">
        <v>0</v>
      </c>
      <c r="L3391">
        <v>62</v>
      </c>
      <c r="M3391" t="b">
        <v>1</v>
      </c>
      <c r="N3391" s="6" t="s">
        <v>8271</v>
      </c>
      <c r="O3391" s="5">
        <f t="shared" si="208"/>
        <v>114.5</v>
      </c>
      <c r="P3391">
        <f t="shared" si="209"/>
        <v>184.67741935483872</v>
      </c>
      <c r="Q3391" s="6" t="s">
        <v>8317</v>
      </c>
      <c r="R3391" s="6" t="s">
        <v>8318</v>
      </c>
      <c r="S3391">
        <f t="shared" si="210"/>
        <v>2016</v>
      </c>
      <c r="T3391">
        <f t="shared" si="211"/>
        <v>5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9">
        <v>41830.56649305555</v>
      </c>
      <c r="J3392" s="9">
        <v>41815.56649305555</v>
      </c>
      <c r="K3392" t="b">
        <v>0</v>
      </c>
      <c r="L3392">
        <v>22</v>
      </c>
      <c r="M3392" t="b">
        <v>1</v>
      </c>
      <c r="N3392" s="6" t="s">
        <v>8271</v>
      </c>
      <c r="O3392" s="5">
        <f t="shared" si="208"/>
        <v>102.4</v>
      </c>
      <c r="P3392">
        <f t="shared" si="209"/>
        <v>69.818181818181813</v>
      </c>
      <c r="Q3392" s="6" t="s">
        <v>8317</v>
      </c>
      <c r="R3392" s="6" t="s">
        <v>8318</v>
      </c>
      <c r="S3392">
        <f t="shared" si="210"/>
        <v>2014</v>
      </c>
      <c r="T3392">
        <f t="shared" si="211"/>
        <v>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9">
        <v>41859.727777777778</v>
      </c>
      <c r="J3393" s="9">
        <v>41830.337361111109</v>
      </c>
      <c r="K3393" t="b">
        <v>0</v>
      </c>
      <c r="L3393">
        <v>18</v>
      </c>
      <c r="M3393" t="b">
        <v>1</v>
      </c>
      <c r="N3393" s="6" t="s">
        <v>8271</v>
      </c>
      <c r="O3393" s="5">
        <f t="shared" si="208"/>
        <v>223</v>
      </c>
      <c r="P3393">
        <f t="shared" si="209"/>
        <v>61.944444444444443</v>
      </c>
      <c r="Q3393" s="6" t="s">
        <v>8317</v>
      </c>
      <c r="R3393" s="6" t="s">
        <v>8318</v>
      </c>
      <c r="S3393">
        <f t="shared" si="210"/>
        <v>2014</v>
      </c>
      <c r="T3393">
        <f t="shared" si="211"/>
        <v>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9">
        <v>42496.63721064815</v>
      </c>
      <c r="J3394" s="9">
        <v>42446.63721064815</v>
      </c>
      <c r="K3394" t="b">
        <v>0</v>
      </c>
      <c r="L3394">
        <v>12</v>
      </c>
      <c r="M3394" t="b">
        <v>1</v>
      </c>
      <c r="N3394" s="6" t="s">
        <v>8271</v>
      </c>
      <c r="O3394" s="5">
        <f t="shared" ref="O3394:O3457" si="212">E3394/D3394*100</f>
        <v>100</v>
      </c>
      <c r="P3394">
        <f t="shared" ref="P3394:P3457" si="213">E3394/L3394</f>
        <v>41.666666666666664</v>
      </c>
      <c r="Q3394" s="6" t="s">
        <v>8317</v>
      </c>
      <c r="R3394" s="6" t="s">
        <v>8318</v>
      </c>
      <c r="S3394">
        <f t="shared" si="210"/>
        <v>2016</v>
      </c>
      <c r="T3394">
        <f t="shared" si="211"/>
        <v>3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9">
        <v>41948.823611111111</v>
      </c>
      <c r="J3395" s="9">
        <v>41923.713310185187</v>
      </c>
      <c r="K3395" t="b">
        <v>0</v>
      </c>
      <c r="L3395">
        <v>44</v>
      </c>
      <c r="M3395" t="b">
        <v>1</v>
      </c>
      <c r="N3395" s="6" t="s">
        <v>8271</v>
      </c>
      <c r="O3395" s="5">
        <f t="shared" si="212"/>
        <v>105.80000000000001</v>
      </c>
      <c r="P3395">
        <f t="shared" si="213"/>
        <v>36.06818181818182</v>
      </c>
      <c r="Q3395" s="6" t="s">
        <v>8317</v>
      </c>
      <c r="R3395" s="6" t="s">
        <v>8318</v>
      </c>
      <c r="S3395">
        <f t="shared" ref="S3395:S3458" si="214">YEAR(J3395)</f>
        <v>2014</v>
      </c>
      <c r="T3395">
        <f t="shared" ref="T3395:T3458" si="215">MONTH(J3395)</f>
        <v>10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9">
        <v>41847.387094907404</v>
      </c>
      <c r="J3396" s="9">
        <v>41817.387094907404</v>
      </c>
      <c r="K3396" t="b">
        <v>0</v>
      </c>
      <c r="L3396">
        <v>27</v>
      </c>
      <c r="M3396" t="b">
        <v>1</v>
      </c>
      <c r="N3396" s="6" t="s">
        <v>8271</v>
      </c>
      <c r="O3396" s="5">
        <f t="shared" si="212"/>
        <v>142.36363636363635</v>
      </c>
      <c r="P3396">
        <f t="shared" si="213"/>
        <v>29</v>
      </c>
      <c r="Q3396" s="6" t="s">
        <v>8317</v>
      </c>
      <c r="R3396" s="6" t="s">
        <v>8318</v>
      </c>
      <c r="S3396">
        <f t="shared" si="214"/>
        <v>2014</v>
      </c>
      <c r="T3396">
        <f t="shared" si="215"/>
        <v>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9">
        <v>42154.548611111109</v>
      </c>
      <c r="J3397" s="9">
        <v>42140.503981481481</v>
      </c>
      <c r="K3397" t="b">
        <v>0</v>
      </c>
      <c r="L3397">
        <v>38</v>
      </c>
      <c r="M3397" t="b">
        <v>1</v>
      </c>
      <c r="N3397" s="6" t="s">
        <v>8271</v>
      </c>
      <c r="O3397" s="5">
        <f t="shared" si="212"/>
        <v>184</v>
      </c>
      <c r="P3397">
        <f t="shared" si="213"/>
        <v>24.210526315789473</v>
      </c>
      <c r="Q3397" s="6" t="s">
        <v>8317</v>
      </c>
      <c r="R3397" s="6" t="s">
        <v>8318</v>
      </c>
      <c r="S3397">
        <f t="shared" si="214"/>
        <v>2015</v>
      </c>
      <c r="T3397">
        <f t="shared" si="215"/>
        <v>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9">
        <v>41790.957638888889</v>
      </c>
      <c r="J3398" s="9">
        <v>41764.238298611104</v>
      </c>
      <c r="K3398" t="b">
        <v>0</v>
      </c>
      <c r="L3398">
        <v>28</v>
      </c>
      <c r="M3398" t="b">
        <v>1</v>
      </c>
      <c r="N3398" s="6" t="s">
        <v>8271</v>
      </c>
      <c r="O3398" s="5">
        <f t="shared" si="212"/>
        <v>104.33333333333333</v>
      </c>
      <c r="P3398">
        <f t="shared" si="213"/>
        <v>55.892857142857146</v>
      </c>
      <c r="Q3398" s="6" t="s">
        <v>8317</v>
      </c>
      <c r="R3398" s="6" t="s">
        <v>8318</v>
      </c>
      <c r="S3398">
        <f t="shared" si="214"/>
        <v>2014</v>
      </c>
      <c r="T3398">
        <f t="shared" si="215"/>
        <v>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9">
        <v>42418.708333333336</v>
      </c>
      <c r="J3399" s="9">
        <v>42378.270011574066</v>
      </c>
      <c r="K3399" t="b">
        <v>0</v>
      </c>
      <c r="L3399">
        <v>24</v>
      </c>
      <c r="M3399" t="b">
        <v>1</v>
      </c>
      <c r="N3399" s="6" t="s">
        <v>8271</v>
      </c>
      <c r="O3399" s="5">
        <f t="shared" si="212"/>
        <v>112.00000000000001</v>
      </c>
      <c r="P3399">
        <f t="shared" si="213"/>
        <v>11.666666666666666</v>
      </c>
      <c r="Q3399" s="6" t="s">
        <v>8317</v>
      </c>
      <c r="R3399" s="6" t="s">
        <v>8318</v>
      </c>
      <c r="S3399">
        <f t="shared" si="214"/>
        <v>2016</v>
      </c>
      <c r="T3399">
        <f t="shared" si="215"/>
        <v>1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9">
        <v>41964.499999999993</v>
      </c>
      <c r="J3400" s="9">
        <v>41941.543703703705</v>
      </c>
      <c r="K3400" t="b">
        <v>0</v>
      </c>
      <c r="L3400">
        <v>65</v>
      </c>
      <c r="M3400" t="b">
        <v>1</v>
      </c>
      <c r="N3400" s="6" t="s">
        <v>8271</v>
      </c>
      <c r="O3400" s="5">
        <f t="shared" si="212"/>
        <v>111.07499999999999</v>
      </c>
      <c r="P3400">
        <f t="shared" si="213"/>
        <v>68.353846153846149</v>
      </c>
      <c r="Q3400" s="6" t="s">
        <v>8317</v>
      </c>
      <c r="R3400" s="6" t="s">
        <v>8318</v>
      </c>
      <c r="S3400">
        <f t="shared" si="214"/>
        <v>2014</v>
      </c>
      <c r="T3400">
        <f t="shared" si="215"/>
        <v>10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9">
        <v>42056.712094907409</v>
      </c>
      <c r="J3401" s="9">
        <v>42026.712094907409</v>
      </c>
      <c r="K3401" t="b">
        <v>0</v>
      </c>
      <c r="L3401">
        <v>46</v>
      </c>
      <c r="M3401" t="b">
        <v>1</v>
      </c>
      <c r="N3401" s="6" t="s">
        <v>8271</v>
      </c>
      <c r="O3401" s="5">
        <f t="shared" si="212"/>
        <v>103.75000000000001</v>
      </c>
      <c r="P3401">
        <f t="shared" si="213"/>
        <v>27.065217391304348</v>
      </c>
      <c r="Q3401" s="6" t="s">
        <v>8317</v>
      </c>
      <c r="R3401" s="6" t="s">
        <v>8318</v>
      </c>
      <c r="S3401">
        <f t="shared" si="214"/>
        <v>2015</v>
      </c>
      <c r="T3401">
        <f t="shared" si="215"/>
        <v>1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9">
        <v>41879.745532407404</v>
      </c>
      <c r="J3402" s="9">
        <v>41834.745532407404</v>
      </c>
      <c r="K3402" t="b">
        <v>0</v>
      </c>
      <c r="L3402">
        <v>85</v>
      </c>
      <c r="M3402" t="b">
        <v>1</v>
      </c>
      <c r="N3402" s="6" t="s">
        <v>8271</v>
      </c>
      <c r="O3402" s="5">
        <f t="shared" si="212"/>
        <v>100.41</v>
      </c>
      <c r="P3402">
        <f t="shared" si="213"/>
        <v>118.12941176470588</v>
      </c>
      <c r="Q3402" s="6" t="s">
        <v>8317</v>
      </c>
      <c r="R3402" s="6" t="s">
        <v>8318</v>
      </c>
      <c r="S3402">
        <f t="shared" si="214"/>
        <v>2014</v>
      </c>
      <c r="T3402">
        <f t="shared" si="215"/>
        <v>7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9">
        <v>42223.5155787037</v>
      </c>
      <c r="J3403" s="9">
        <v>42193.5155787037</v>
      </c>
      <c r="K3403" t="b">
        <v>0</v>
      </c>
      <c r="L3403">
        <v>66</v>
      </c>
      <c r="M3403" t="b">
        <v>1</v>
      </c>
      <c r="N3403" s="6" t="s">
        <v>8271</v>
      </c>
      <c r="O3403" s="5">
        <f t="shared" si="212"/>
        <v>101.86206896551724</v>
      </c>
      <c r="P3403">
        <f t="shared" si="213"/>
        <v>44.757575757575758</v>
      </c>
      <c r="Q3403" s="6" t="s">
        <v>8317</v>
      </c>
      <c r="R3403" s="6" t="s">
        <v>8318</v>
      </c>
      <c r="S3403">
        <f t="shared" si="214"/>
        <v>2015</v>
      </c>
      <c r="T3403">
        <f t="shared" si="215"/>
        <v>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9">
        <v>42319.896527777775</v>
      </c>
      <c r="J3404" s="9">
        <v>42290.410219907404</v>
      </c>
      <c r="K3404" t="b">
        <v>0</v>
      </c>
      <c r="L3404">
        <v>165</v>
      </c>
      <c r="M3404" t="b">
        <v>1</v>
      </c>
      <c r="N3404" s="6" t="s">
        <v>8271</v>
      </c>
      <c r="O3404" s="5">
        <f t="shared" si="212"/>
        <v>109.76666666666665</v>
      </c>
      <c r="P3404">
        <f t="shared" si="213"/>
        <v>99.787878787878782</v>
      </c>
      <c r="Q3404" s="6" t="s">
        <v>8317</v>
      </c>
      <c r="R3404" s="6" t="s">
        <v>8318</v>
      </c>
      <c r="S3404">
        <f t="shared" si="214"/>
        <v>2015</v>
      </c>
      <c r="T3404">
        <f t="shared" si="215"/>
        <v>10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9">
        <v>42180.253749999996</v>
      </c>
      <c r="J3405" s="9">
        <v>42150.253749999996</v>
      </c>
      <c r="K3405" t="b">
        <v>0</v>
      </c>
      <c r="L3405">
        <v>17</v>
      </c>
      <c r="M3405" t="b">
        <v>1</v>
      </c>
      <c r="N3405" s="6" t="s">
        <v>8271</v>
      </c>
      <c r="O3405" s="5">
        <f t="shared" si="212"/>
        <v>100</v>
      </c>
      <c r="P3405">
        <f t="shared" si="213"/>
        <v>117.64705882352941</v>
      </c>
      <c r="Q3405" s="6" t="s">
        <v>8317</v>
      </c>
      <c r="R3405" s="6" t="s">
        <v>8318</v>
      </c>
      <c r="S3405">
        <f t="shared" si="214"/>
        <v>2015</v>
      </c>
      <c r="T3405">
        <f t="shared" si="215"/>
        <v>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9">
        <v>42172.295162037037</v>
      </c>
      <c r="J3406" s="9">
        <v>42152.295162037037</v>
      </c>
      <c r="K3406" t="b">
        <v>0</v>
      </c>
      <c r="L3406">
        <v>3</v>
      </c>
      <c r="M3406" t="b">
        <v>1</v>
      </c>
      <c r="N3406" s="6" t="s">
        <v>8271</v>
      </c>
      <c r="O3406" s="5">
        <f t="shared" si="212"/>
        <v>122</v>
      </c>
      <c r="P3406">
        <f t="shared" si="213"/>
        <v>203.33333333333334</v>
      </c>
      <c r="Q3406" s="6" t="s">
        <v>8317</v>
      </c>
      <c r="R3406" s="6" t="s">
        <v>8318</v>
      </c>
      <c r="S3406">
        <f t="shared" si="214"/>
        <v>2015</v>
      </c>
      <c r="T3406">
        <f t="shared" si="215"/>
        <v>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9">
        <v>42430.790972222218</v>
      </c>
      <c r="J3407" s="9">
        <v>42409.808865740742</v>
      </c>
      <c r="K3407" t="b">
        <v>0</v>
      </c>
      <c r="L3407">
        <v>17</v>
      </c>
      <c r="M3407" t="b">
        <v>1</v>
      </c>
      <c r="N3407" s="6" t="s">
        <v>8271</v>
      </c>
      <c r="O3407" s="5">
        <f t="shared" si="212"/>
        <v>137.57142857142856</v>
      </c>
      <c r="P3407">
        <f t="shared" si="213"/>
        <v>28.323529411764707</v>
      </c>
      <c r="Q3407" s="6" t="s">
        <v>8317</v>
      </c>
      <c r="R3407" s="6" t="s">
        <v>8318</v>
      </c>
      <c r="S3407">
        <f t="shared" si="214"/>
        <v>2016</v>
      </c>
      <c r="T3407">
        <f t="shared" si="215"/>
        <v>2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9">
        <v>41836.284444444442</v>
      </c>
      <c r="J3408" s="9">
        <v>41791.284444444442</v>
      </c>
      <c r="K3408" t="b">
        <v>0</v>
      </c>
      <c r="L3408">
        <v>91</v>
      </c>
      <c r="M3408" t="b">
        <v>1</v>
      </c>
      <c r="N3408" s="6" t="s">
        <v>8271</v>
      </c>
      <c r="O3408" s="5">
        <f t="shared" si="212"/>
        <v>100.31000000000002</v>
      </c>
      <c r="P3408">
        <f t="shared" si="213"/>
        <v>110.23076923076923</v>
      </c>
      <c r="Q3408" s="6" t="s">
        <v>8317</v>
      </c>
      <c r="R3408" s="6" t="s">
        <v>8318</v>
      </c>
      <c r="S3408">
        <f t="shared" si="214"/>
        <v>2014</v>
      </c>
      <c r="T3408">
        <f t="shared" si="215"/>
        <v>6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9">
        <v>41826.21399305555</v>
      </c>
      <c r="J3409" s="9">
        <v>41796.21399305555</v>
      </c>
      <c r="K3409" t="b">
        <v>0</v>
      </c>
      <c r="L3409">
        <v>67</v>
      </c>
      <c r="M3409" t="b">
        <v>1</v>
      </c>
      <c r="N3409" s="6" t="s">
        <v>8271</v>
      </c>
      <c r="O3409" s="5">
        <f t="shared" si="212"/>
        <v>107.1</v>
      </c>
      <c r="P3409">
        <f t="shared" si="213"/>
        <v>31.970149253731343</v>
      </c>
      <c r="Q3409" s="6" t="s">
        <v>8317</v>
      </c>
      <c r="R3409" s="6" t="s">
        <v>8318</v>
      </c>
      <c r="S3409">
        <f t="shared" si="214"/>
        <v>2014</v>
      </c>
      <c r="T3409">
        <f t="shared" si="215"/>
        <v>6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9">
        <v>41838.78361111111</v>
      </c>
      <c r="J3410" s="9">
        <v>41808.78361111111</v>
      </c>
      <c r="K3410" t="b">
        <v>0</v>
      </c>
      <c r="L3410">
        <v>18</v>
      </c>
      <c r="M3410" t="b">
        <v>1</v>
      </c>
      <c r="N3410" s="6" t="s">
        <v>8271</v>
      </c>
      <c r="O3410" s="5">
        <f t="shared" si="212"/>
        <v>211</v>
      </c>
      <c r="P3410">
        <f t="shared" si="213"/>
        <v>58.611111111111114</v>
      </c>
      <c r="Q3410" s="6" t="s">
        <v>8317</v>
      </c>
      <c r="R3410" s="6" t="s">
        <v>8318</v>
      </c>
      <c r="S3410">
        <f t="shared" si="214"/>
        <v>2014</v>
      </c>
      <c r="T3410">
        <f t="shared" si="215"/>
        <v>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9">
        <v>42582.665277777771</v>
      </c>
      <c r="J3411" s="9">
        <v>42544.605995370373</v>
      </c>
      <c r="K3411" t="b">
        <v>0</v>
      </c>
      <c r="L3411">
        <v>21</v>
      </c>
      <c r="M3411" t="b">
        <v>1</v>
      </c>
      <c r="N3411" s="6" t="s">
        <v>8271</v>
      </c>
      <c r="O3411" s="5">
        <f t="shared" si="212"/>
        <v>123.6</v>
      </c>
      <c r="P3411">
        <f t="shared" si="213"/>
        <v>29.428571428571427</v>
      </c>
      <c r="Q3411" s="6" t="s">
        <v>8317</v>
      </c>
      <c r="R3411" s="6" t="s">
        <v>8318</v>
      </c>
      <c r="S3411">
        <f t="shared" si="214"/>
        <v>2016</v>
      </c>
      <c r="T3411">
        <f t="shared" si="215"/>
        <v>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9">
        <v>42527.083333333336</v>
      </c>
      <c r="J3412" s="9">
        <v>42499.83321759259</v>
      </c>
      <c r="K3412" t="b">
        <v>0</v>
      </c>
      <c r="L3412">
        <v>40</v>
      </c>
      <c r="M3412" t="b">
        <v>1</v>
      </c>
      <c r="N3412" s="6" t="s">
        <v>8271</v>
      </c>
      <c r="O3412" s="5">
        <f t="shared" si="212"/>
        <v>108.5</v>
      </c>
      <c r="P3412">
        <f t="shared" si="213"/>
        <v>81.375</v>
      </c>
      <c r="Q3412" s="6" t="s">
        <v>8317</v>
      </c>
      <c r="R3412" s="6" t="s">
        <v>8318</v>
      </c>
      <c r="S3412">
        <f t="shared" si="214"/>
        <v>2016</v>
      </c>
      <c r="T3412">
        <f t="shared" si="215"/>
        <v>5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9">
        <v>42284.814490740733</v>
      </c>
      <c r="J3413" s="9">
        <v>42264.814490740733</v>
      </c>
      <c r="K3413" t="b">
        <v>0</v>
      </c>
      <c r="L3413">
        <v>78</v>
      </c>
      <c r="M3413" t="b">
        <v>1</v>
      </c>
      <c r="N3413" s="6" t="s">
        <v>8271</v>
      </c>
      <c r="O3413" s="5">
        <f t="shared" si="212"/>
        <v>103.56666666666668</v>
      </c>
      <c r="P3413">
        <f t="shared" si="213"/>
        <v>199.16666666666666</v>
      </c>
      <c r="Q3413" s="6" t="s">
        <v>8317</v>
      </c>
      <c r="R3413" s="6" t="s">
        <v>8318</v>
      </c>
      <c r="S3413">
        <f t="shared" si="214"/>
        <v>2015</v>
      </c>
      <c r="T3413">
        <f t="shared" si="215"/>
        <v>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9">
        <v>41909.750717592593</v>
      </c>
      <c r="J3414" s="9">
        <v>41879.750717592593</v>
      </c>
      <c r="K3414" t="b">
        <v>0</v>
      </c>
      <c r="L3414">
        <v>26</v>
      </c>
      <c r="M3414" t="b">
        <v>1</v>
      </c>
      <c r="N3414" s="6" t="s">
        <v>8271</v>
      </c>
      <c r="O3414" s="5">
        <f t="shared" si="212"/>
        <v>100</v>
      </c>
      <c r="P3414">
        <f t="shared" si="213"/>
        <v>115.38461538461539</v>
      </c>
      <c r="Q3414" s="6" t="s">
        <v>8317</v>
      </c>
      <c r="R3414" s="6" t="s">
        <v>8318</v>
      </c>
      <c r="S3414">
        <f t="shared" si="214"/>
        <v>2014</v>
      </c>
      <c r="T3414">
        <f t="shared" si="215"/>
        <v>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9">
        <v>42062.999305555553</v>
      </c>
      <c r="J3415" s="9">
        <v>42053.524745370371</v>
      </c>
      <c r="K3415" t="b">
        <v>0</v>
      </c>
      <c r="L3415">
        <v>14</v>
      </c>
      <c r="M3415" t="b">
        <v>1</v>
      </c>
      <c r="N3415" s="6" t="s">
        <v>8271</v>
      </c>
      <c r="O3415" s="5">
        <f t="shared" si="212"/>
        <v>130</v>
      </c>
      <c r="P3415">
        <f t="shared" si="213"/>
        <v>46.428571428571431</v>
      </c>
      <c r="Q3415" s="6" t="s">
        <v>8317</v>
      </c>
      <c r="R3415" s="6" t="s">
        <v>8318</v>
      </c>
      <c r="S3415">
        <f t="shared" si="214"/>
        <v>2015</v>
      </c>
      <c r="T3415">
        <f t="shared" si="215"/>
        <v>2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9">
        <v>42705.124305555553</v>
      </c>
      <c r="J3416" s="9">
        <v>42675.624131944445</v>
      </c>
      <c r="K3416" t="b">
        <v>0</v>
      </c>
      <c r="L3416">
        <v>44</v>
      </c>
      <c r="M3416" t="b">
        <v>1</v>
      </c>
      <c r="N3416" s="6" t="s">
        <v>8271</v>
      </c>
      <c r="O3416" s="5">
        <f t="shared" si="212"/>
        <v>103.49999999999999</v>
      </c>
      <c r="P3416">
        <f t="shared" si="213"/>
        <v>70.568181818181813</v>
      </c>
      <c r="Q3416" s="6" t="s">
        <v>8317</v>
      </c>
      <c r="R3416" s="6" t="s">
        <v>8318</v>
      </c>
      <c r="S3416">
        <f t="shared" si="214"/>
        <v>2016</v>
      </c>
      <c r="T3416">
        <f t="shared" si="215"/>
        <v>11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9">
        <v>42477.770833333336</v>
      </c>
      <c r="J3417" s="9">
        <v>42466.935833333329</v>
      </c>
      <c r="K3417" t="b">
        <v>0</v>
      </c>
      <c r="L3417">
        <v>9</v>
      </c>
      <c r="M3417" t="b">
        <v>1</v>
      </c>
      <c r="N3417" s="6" t="s">
        <v>8271</v>
      </c>
      <c r="O3417" s="5">
        <f t="shared" si="212"/>
        <v>100</v>
      </c>
      <c r="P3417">
        <f t="shared" si="213"/>
        <v>22.222222222222221</v>
      </c>
      <c r="Q3417" s="6" t="s">
        <v>8317</v>
      </c>
      <c r="R3417" s="6" t="s">
        <v>8318</v>
      </c>
      <c r="S3417">
        <f t="shared" si="214"/>
        <v>2016</v>
      </c>
      <c r="T3417">
        <f t="shared" si="215"/>
        <v>4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9">
        <v>42117.562499999993</v>
      </c>
      <c r="J3418" s="9">
        <v>42089.204224537032</v>
      </c>
      <c r="K3418" t="b">
        <v>0</v>
      </c>
      <c r="L3418">
        <v>30</v>
      </c>
      <c r="M3418" t="b">
        <v>1</v>
      </c>
      <c r="N3418" s="6" t="s">
        <v>8271</v>
      </c>
      <c r="O3418" s="5">
        <f t="shared" si="212"/>
        <v>119.6</v>
      </c>
      <c r="P3418">
        <f t="shared" si="213"/>
        <v>159.46666666666667</v>
      </c>
      <c r="Q3418" s="6" t="s">
        <v>8317</v>
      </c>
      <c r="R3418" s="6" t="s">
        <v>8318</v>
      </c>
      <c r="S3418">
        <f t="shared" si="214"/>
        <v>2015</v>
      </c>
      <c r="T3418">
        <f t="shared" si="215"/>
        <v>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9">
        <v>41937.821527777778</v>
      </c>
      <c r="J3419" s="9">
        <v>41894.705416666664</v>
      </c>
      <c r="K3419" t="b">
        <v>0</v>
      </c>
      <c r="L3419">
        <v>45</v>
      </c>
      <c r="M3419" t="b">
        <v>1</v>
      </c>
      <c r="N3419" s="6" t="s">
        <v>8271</v>
      </c>
      <c r="O3419" s="5">
        <f t="shared" si="212"/>
        <v>100.00058823529412</v>
      </c>
      <c r="P3419">
        <f t="shared" si="213"/>
        <v>37.777999999999999</v>
      </c>
      <c r="Q3419" s="6" t="s">
        <v>8317</v>
      </c>
      <c r="R3419" s="6" t="s">
        <v>8318</v>
      </c>
      <c r="S3419">
        <f t="shared" si="214"/>
        <v>2014</v>
      </c>
      <c r="T3419">
        <f t="shared" si="215"/>
        <v>9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9">
        <v>41782.626238425924</v>
      </c>
      <c r="J3420" s="9">
        <v>41752.626238425924</v>
      </c>
      <c r="K3420" t="b">
        <v>0</v>
      </c>
      <c r="L3420">
        <v>56</v>
      </c>
      <c r="M3420" t="b">
        <v>1</v>
      </c>
      <c r="N3420" s="6" t="s">
        <v>8271</v>
      </c>
      <c r="O3420" s="5">
        <f t="shared" si="212"/>
        <v>100.875</v>
      </c>
      <c r="P3420">
        <f t="shared" si="213"/>
        <v>72.053571428571431</v>
      </c>
      <c r="Q3420" s="6" t="s">
        <v>8317</v>
      </c>
      <c r="R3420" s="6" t="s">
        <v>8318</v>
      </c>
      <c r="S3420">
        <f t="shared" si="214"/>
        <v>2014</v>
      </c>
      <c r="T3420">
        <f t="shared" si="215"/>
        <v>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9">
        <v>42466.687499999993</v>
      </c>
      <c r="J3421" s="9">
        <v>42448.613252314812</v>
      </c>
      <c r="K3421" t="b">
        <v>0</v>
      </c>
      <c r="L3421">
        <v>46</v>
      </c>
      <c r="M3421" t="b">
        <v>1</v>
      </c>
      <c r="N3421" s="6" t="s">
        <v>8271</v>
      </c>
      <c r="O3421" s="5">
        <f t="shared" si="212"/>
        <v>106.54545454545455</v>
      </c>
      <c r="P3421">
        <f t="shared" si="213"/>
        <v>63.695652173913047</v>
      </c>
      <c r="Q3421" s="6" t="s">
        <v>8317</v>
      </c>
      <c r="R3421" s="6" t="s">
        <v>8318</v>
      </c>
      <c r="S3421">
        <f t="shared" si="214"/>
        <v>2016</v>
      </c>
      <c r="T3421">
        <f t="shared" si="215"/>
        <v>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9">
        <v>42413.791666666664</v>
      </c>
      <c r="J3422" s="9">
        <v>42404.881967592592</v>
      </c>
      <c r="K3422" t="b">
        <v>0</v>
      </c>
      <c r="L3422">
        <v>34</v>
      </c>
      <c r="M3422" t="b">
        <v>1</v>
      </c>
      <c r="N3422" s="6" t="s">
        <v>8271</v>
      </c>
      <c r="O3422" s="5">
        <f t="shared" si="212"/>
        <v>138</v>
      </c>
      <c r="P3422">
        <f t="shared" si="213"/>
        <v>28.411764705882351</v>
      </c>
      <c r="Q3422" s="6" t="s">
        <v>8317</v>
      </c>
      <c r="R3422" s="6" t="s">
        <v>8318</v>
      </c>
      <c r="S3422">
        <f t="shared" si="214"/>
        <v>2016</v>
      </c>
      <c r="T3422">
        <f t="shared" si="215"/>
        <v>2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9">
        <v>42067.582905092589</v>
      </c>
      <c r="J3423" s="9">
        <v>42037.582905092589</v>
      </c>
      <c r="K3423" t="b">
        <v>0</v>
      </c>
      <c r="L3423">
        <v>98</v>
      </c>
      <c r="M3423" t="b">
        <v>1</v>
      </c>
      <c r="N3423" s="6" t="s">
        <v>8271</v>
      </c>
      <c r="O3423" s="5">
        <f t="shared" si="212"/>
        <v>101.15</v>
      </c>
      <c r="P3423">
        <f t="shared" si="213"/>
        <v>103.21428571428571</v>
      </c>
      <c r="Q3423" s="6" t="s">
        <v>8317</v>
      </c>
      <c r="R3423" s="6" t="s">
        <v>8318</v>
      </c>
      <c r="S3423">
        <f t="shared" si="214"/>
        <v>2015</v>
      </c>
      <c r="T3423">
        <f t="shared" si="215"/>
        <v>2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9">
        <v>42351.791666666664</v>
      </c>
      <c r="J3424" s="9">
        <v>42323.353888888887</v>
      </c>
      <c r="K3424" t="b">
        <v>0</v>
      </c>
      <c r="L3424">
        <v>46</v>
      </c>
      <c r="M3424" t="b">
        <v>1</v>
      </c>
      <c r="N3424" s="6" t="s">
        <v>8271</v>
      </c>
      <c r="O3424" s="5">
        <f t="shared" si="212"/>
        <v>109.1</v>
      </c>
      <c r="P3424">
        <f t="shared" si="213"/>
        <v>71.152173913043484</v>
      </c>
      <c r="Q3424" s="6" t="s">
        <v>8317</v>
      </c>
      <c r="R3424" s="6" t="s">
        <v>8318</v>
      </c>
      <c r="S3424">
        <f t="shared" si="214"/>
        <v>2015</v>
      </c>
      <c r="T3424">
        <f t="shared" si="215"/>
        <v>11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9">
        <v>42118.703020833331</v>
      </c>
      <c r="J3425" s="9">
        <v>42088.703020833331</v>
      </c>
      <c r="K3425" t="b">
        <v>0</v>
      </c>
      <c r="L3425">
        <v>10</v>
      </c>
      <c r="M3425" t="b">
        <v>1</v>
      </c>
      <c r="N3425" s="6" t="s">
        <v>8271</v>
      </c>
      <c r="O3425" s="5">
        <f t="shared" si="212"/>
        <v>140</v>
      </c>
      <c r="P3425">
        <f t="shared" si="213"/>
        <v>35</v>
      </c>
      <c r="Q3425" s="6" t="s">
        <v>8317</v>
      </c>
      <c r="R3425" s="6" t="s">
        <v>8318</v>
      </c>
      <c r="S3425">
        <f t="shared" si="214"/>
        <v>2015</v>
      </c>
      <c r="T3425">
        <f t="shared" si="215"/>
        <v>3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9">
        <v>42040.082638888889</v>
      </c>
      <c r="J3426" s="9">
        <v>42018.468564814808</v>
      </c>
      <c r="K3426" t="b">
        <v>0</v>
      </c>
      <c r="L3426">
        <v>76</v>
      </c>
      <c r="M3426" t="b">
        <v>1</v>
      </c>
      <c r="N3426" s="6" t="s">
        <v>8271</v>
      </c>
      <c r="O3426" s="5">
        <f t="shared" si="212"/>
        <v>103.58333333333334</v>
      </c>
      <c r="P3426">
        <f t="shared" si="213"/>
        <v>81.776315789473685</v>
      </c>
      <c r="Q3426" s="6" t="s">
        <v>8317</v>
      </c>
      <c r="R3426" s="6" t="s">
        <v>8318</v>
      </c>
      <c r="S3426">
        <f t="shared" si="214"/>
        <v>2015</v>
      </c>
      <c r="T3426">
        <f t="shared" si="215"/>
        <v>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9">
        <v>41916.40898148148</v>
      </c>
      <c r="J3427" s="9">
        <v>41884.40898148148</v>
      </c>
      <c r="K3427" t="b">
        <v>0</v>
      </c>
      <c r="L3427">
        <v>104</v>
      </c>
      <c r="M3427" t="b">
        <v>1</v>
      </c>
      <c r="N3427" s="6" t="s">
        <v>8271</v>
      </c>
      <c r="O3427" s="5">
        <f t="shared" si="212"/>
        <v>102.97033333333331</v>
      </c>
      <c r="P3427">
        <f t="shared" si="213"/>
        <v>297.02980769230766</v>
      </c>
      <c r="Q3427" s="6" t="s">
        <v>8317</v>
      </c>
      <c r="R3427" s="6" t="s">
        <v>8318</v>
      </c>
      <c r="S3427">
        <f t="shared" si="214"/>
        <v>2014</v>
      </c>
      <c r="T3427">
        <f t="shared" si="215"/>
        <v>9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9">
        <v>41902.875</v>
      </c>
      <c r="J3428" s="9">
        <v>41883.848414351851</v>
      </c>
      <c r="K3428" t="b">
        <v>0</v>
      </c>
      <c r="L3428">
        <v>87</v>
      </c>
      <c r="M3428" t="b">
        <v>1</v>
      </c>
      <c r="N3428" s="6" t="s">
        <v>8271</v>
      </c>
      <c r="O3428" s="5">
        <f t="shared" si="212"/>
        <v>108.13333333333333</v>
      </c>
      <c r="P3428">
        <f t="shared" si="213"/>
        <v>46.609195402298852</v>
      </c>
      <c r="Q3428" s="6" t="s">
        <v>8317</v>
      </c>
      <c r="R3428" s="6" t="s">
        <v>8318</v>
      </c>
      <c r="S3428">
        <f t="shared" si="214"/>
        <v>2014</v>
      </c>
      <c r="T3428">
        <f t="shared" si="215"/>
        <v>9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9">
        <v>41822.436944444438</v>
      </c>
      <c r="J3429" s="9">
        <v>41792.436944444438</v>
      </c>
      <c r="K3429" t="b">
        <v>0</v>
      </c>
      <c r="L3429">
        <v>29</v>
      </c>
      <c r="M3429" t="b">
        <v>1</v>
      </c>
      <c r="N3429" s="6" t="s">
        <v>8271</v>
      </c>
      <c r="O3429" s="5">
        <f t="shared" si="212"/>
        <v>100</v>
      </c>
      <c r="P3429">
        <f t="shared" si="213"/>
        <v>51.724137931034484</v>
      </c>
      <c r="Q3429" s="6" t="s">
        <v>8317</v>
      </c>
      <c r="R3429" s="6" t="s">
        <v>8318</v>
      </c>
      <c r="S3429">
        <f t="shared" si="214"/>
        <v>2014</v>
      </c>
      <c r="T3429">
        <f t="shared" si="215"/>
        <v>6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9">
        <v>42063.499999999993</v>
      </c>
      <c r="J3430" s="9">
        <v>42038.512118055551</v>
      </c>
      <c r="K3430" t="b">
        <v>0</v>
      </c>
      <c r="L3430">
        <v>51</v>
      </c>
      <c r="M3430" t="b">
        <v>1</v>
      </c>
      <c r="N3430" s="6" t="s">
        <v>8271</v>
      </c>
      <c r="O3430" s="5">
        <f t="shared" si="212"/>
        <v>102.75000000000001</v>
      </c>
      <c r="P3430">
        <f t="shared" si="213"/>
        <v>40.294117647058826</v>
      </c>
      <c r="Q3430" s="6" t="s">
        <v>8317</v>
      </c>
      <c r="R3430" s="6" t="s">
        <v>8318</v>
      </c>
      <c r="S3430">
        <f t="shared" si="214"/>
        <v>2015</v>
      </c>
      <c r="T3430">
        <f t="shared" si="215"/>
        <v>2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9">
        <v>42675.813206018516</v>
      </c>
      <c r="J3431" s="9">
        <v>42661.813206018516</v>
      </c>
      <c r="K3431" t="b">
        <v>0</v>
      </c>
      <c r="L3431">
        <v>12</v>
      </c>
      <c r="M3431" t="b">
        <v>1</v>
      </c>
      <c r="N3431" s="6" t="s">
        <v>8271</v>
      </c>
      <c r="O3431" s="5">
        <f t="shared" si="212"/>
        <v>130</v>
      </c>
      <c r="P3431">
        <f t="shared" si="213"/>
        <v>16.25</v>
      </c>
      <c r="Q3431" s="6" t="s">
        <v>8317</v>
      </c>
      <c r="R3431" s="6" t="s">
        <v>8318</v>
      </c>
      <c r="S3431">
        <f t="shared" si="214"/>
        <v>2016</v>
      </c>
      <c r="T3431">
        <f t="shared" si="215"/>
        <v>10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9">
        <v>41850.737280092588</v>
      </c>
      <c r="J3432" s="9">
        <v>41820.737280092588</v>
      </c>
      <c r="K3432" t="b">
        <v>0</v>
      </c>
      <c r="L3432">
        <v>72</v>
      </c>
      <c r="M3432" t="b">
        <v>1</v>
      </c>
      <c r="N3432" s="6" t="s">
        <v>8271</v>
      </c>
      <c r="O3432" s="5">
        <f t="shared" si="212"/>
        <v>108.54949999999999</v>
      </c>
      <c r="P3432">
        <f t="shared" si="213"/>
        <v>30.152638888888887</v>
      </c>
      <c r="Q3432" s="6" t="s">
        <v>8317</v>
      </c>
      <c r="R3432" s="6" t="s">
        <v>8318</v>
      </c>
      <c r="S3432">
        <f t="shared" si="214"/>
        <v>2014</v>
      </c>
      <c r="T3432">
        <f t="shared" si="215"/>
        <v>6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9">
        <v>41869.522604166668</v>
      </c>
      <c r="J3433" s="9">
        <v>41839.522604166668</v>
      </c>
      <c r="K3433" t="b">
        <v>0</v>
      </c>
      <c r="L3433">
        <v>21</v>
      </c>
      <c r="M3433" t="b">
        <v>1</v>
      </c>
      <c r="N3433" s="6" t="s">
        <v>8271</v>
      </c>
      <c r="O3433" s="5">
        <f t="shared" si="212"/>
        <v>100</v>
      </c>
      <c r="P3433">
        <f t="shared" si="213"/>
        <v>95.238095238095241</v>
      </c>
      <c r="Q3433" s="6" t="s">
        <v>8317</v>
      </c>
      <c r="R3433" s="6" t="s">
        <v>8318</v>
      </c>
      <c r="S3433">
        <f t="shared" si="214"/>
        <v>2014</v>
      </c>
      <c r="T3433">
        <f t="shared" si="215"/>
        <v>7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9">
        <v>42405.708333333336</v>
      </c>
      <c r="J3434" s="9">
        <v>42380.372847222221</v>
      </c>
      <c r="K3434" t="b">
        <v>0</v>
      </c>
      <c r="L3434">
        <v>42</v>
      </c>
      <c r="M3434" t="b">
        <v>1</v>
      </c>
      <c r="N3434" s="6" t="s">
        <v>8271</v>
      </c>
      <c r="O3434" s="5">
        <f t="shared" si="212"/>
        <v>109.65</v>
      </c>
      <c r="P3434">
        <f t="shared" si="213"/>
        <v>52.214285714285715</v>
      </c>
      <c r="Q3434" s="6" t="s">
        <v>8317</v>
      </c>
      <c r="R3434" s="6" t="s">
        <v>8318</v>
      </c>
      <c r="S3434">
        <f t="shared" si="214"/>
        <v>2016</v>
      </c>
      <c r="T3434">
        <f t="shared" si="215"/>
        <v>1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9">
        <v>41806.916666666664</v>
      </c>
      <c r="J3435" s="9">
        <v>41775.854803240742</v>
      </c>
      <c r="K3435" t="b">
        <v>0</v>
      </c>
      <c r="L3435">
        <v>71</v>
      </c>
      <c r="M3435" t="b">
        <v>1</v>
      </c>
      <c r="N3435" s="6" t="s">
        <v>8271</v>
      </c>
      <c r="O3435" s="5">
        <f t="shared" si="212"/>
        <v>100.26315789473684</v>
      </c>
      <c r="P3435">
        <f t="shared" si="213"/>
        <v>134.1549295774648</v>
      </c>
      <c r="Q3435" s="6" t="s">
        <v>8317</v>
      </c>
      <c r="R3435" s="6" t="s">
        <v>8318</v>
      </c>
      <c r="S3435">
        <f t="shared" si="214"/>
        <v>2014</v>
      </c>
      <c r="T3435">
        <f t="shared" si="215"/>
        <v>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9">
        <v>41830.172094907408</v>
      </c>
      <c r="J3436" s="9">
        <v>41800.172094907408</v>
      </c>
      <c r="K3436" t="b">
        <v>0</v>
      </c>
      <c r="L3436">
        <v>168</v>
      </c>
      <c r="M3436" t="b">
        <v>1</v>
      </c>
      <c r="N3436" s="6" t="s">
        <v>8271</v>
      </c>
      <c r="O3436" s="5">
        <f t="shared" si="212"/>
        <v>105.55000000000001</v>
      </c>
      <c r="P3436">
        <f t="shared" si="213"/>
        <v>62.827380952380949</v>
      </c>
      <c r="Q3436" s="6" t="s">
        <v>8317</v>
      </c>
      <c r="R3436" s="6" t="s">
        <v>8318</v>
      </c>
      <c r="S3436">
        <f t="shared" si="214"/>
        <v>2014</v>
      </c>
      <c r="T3436">
        <f t="shared" si="215"/>
        <v>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9">
        <v>42588.916666666664</v>
      </c>
      <c r="J3437" s="9">
        <v>42572.408483796295</v>
      </c>
      <c r="K3437" t="b">
        <v>0</v>
      </c>
      <c r="L3437">
        <v>19</v>
      </c>
      <c r="M3437" t="b">
        <v>1</v>
      </c>
      <c r="N3437" s="6" t="s">
        <v>8271</v>
      </c>
      <c r="O3437" s="5">
        <f t="shared" si="212"/>
        <v>112.00000000000001</v>
      </c>
      <c r="P3437">
        <f t="shared" si="213"/>
        <v>58.94736842105263</v>
      </c>
      <c r="Q3437" s="6" t="s">
        <v>8317</v>
      </c>
      <c r="R3437" s="6" t="s">
        <v>8318</v>
      </c>
      <c r="S3437">
        <f t="shared" si="214"/>
        <v>2016</v>
      </c>
      <c r="T3437">
        <f t="shared" si="215"/>
        <v>7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9">
        <v>41872.477777777778</v>
      </c>
      <c r="J3438" s="9">
        <v>41851.333252314813</v>
      </c>
      <c r="K3438" t="b">
        <v>0</v>
      </c>
      <c r="L3438">
        <v>37</v>
      </c>
      <c r="M3438" t="b">
        <v>1</v>
      </c>
      <c r="N3438" s="6" t="s">
        <v>8271</v>
      </c>
      <c r="O3438" s="5">
        <f t="shared" si="212"/>
        <v>105.89999999999999</v>
      </c>
      <c r="P3438">
        <f t="shared" si="213"/>
        <v>143.1081081081081</v>
      </c>
      <c r="Q3438" s="6" t="s">
        <v>8317</v>
      </c>
      <c r="R3438" s="6" t="s">
        <v>8318</v>
      </c>
      <c r="S3438">
        <f t="shared" si="214"/>
        <v>2014</v>
      </c>
      <c r="T3438">
        <f t="shared" si="215"/>
        <v>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9">
        <v>42235.502546296295</v>
      </c>
      <c r="J3439" s="9">
        <v>42205.502546296295</v>
      </c>
      <c r="K3439" t="b">
        <v>0</v>
      </c>
      <c r="L3439">
        <v>36</v>
      </c>
      <c r="M3439" t="b">
        <v>1</v>
      </c>
      <c r="N3439" s="6" t="s">
        <v>8271</v>
      </c>
      <c r="O3439" s="5">
        <f t="shared" si="212"/>
        <v>101</v>
      </c>
      <c r="P3439">
        <f t="shared" si="213"/>
        <v>84.166666666666671</v>
      </c>
      <c r="Q3439" s="6" t="s">
        <v>8317</v>
      </c>
      <c r="R3439" s="6" t="s">
        <v>8318</v>
      </c>
      <c r="S3439">
        <f t="shared" si="214"/>
        <v>2015</v>
      </c>
      <c r="T3439">
        <f t="shared" si="215"/>
        <v>7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9">
        <v>42126.666666666664</v>
      </c>
      <c r="J3440" s="9">
        <v>42100.719525462955</v>
      </c>
      <c r="K3440" t="b">
        <v>0</v>
      </c>
      <c r="L3440">
        <v>14</v>
      </c>
      <c r="M3440" t="b">
        <v>1</v>
      </c>
      <c r="N3440" s="6" t="s">
        <v>8271</v>
      </c>
      <c r="O3440" s="5">
        <f t="shared" si="212"/>
        <v>104.2</v>
      </c>
      <c r="P3440">
        <f t="shared" si="213"/>
        <v>186.07142857142858</v>
      </c>
      <c r="Q3440" s="6" t="s">
        <v>8317</v>
      </c>
      <c r="R3440" s="6" t="s">
        <v>8318</v>
      </c>
      <c r="S3440">
        <f t="shared" si="214"/>
        <v>2015</v>
      </c>
      <c r="T3440">
        <f t="shared" si="215"/>
        <v>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9">
        <v>42387.999305555553</v>
      </c>
      <c r="J3441" s="9">
        <v>42374.702893518515</v>
      </c>
      <c r="K3441" t="b">
        <v>0</v>
      </c>
      <c r="L3441">
        <v>18</v>
      </c>
      <c r="M3441" t="b">
        <v>1</v>
      </c>
      <c r="N3441" s="6" t="s">
        <v>8271</v>
      </c>
      <c r="O3441" s="5">
        <f t="shared" si="212"/>
        <v>134.67833333333334</v>
      </c>
      <c r="P3441">
        <f t="shared" si="213"/>
        <v>89.785555555555561</v>
      </c>
      <c r="Q3441" s="6" t="s">
        <v>8317</v>
      </c>
      <c r="R3441" s="6" t="s">
        <v>8318</v>
      </c>
      <c r="S3441">
        <f t="shared" si="214"/>
        <v>2016</v>
      </c>
      <c r="T3441">
        <f t="shared" si="215"/>
        <v>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9">
        <v>41831.46875</v>
      </c>
      <c r="J3442" s="9">
        <v>41808.914675925924</v>
      </c>
      <c r="K3442" t="b">
        <v>0</v>
      </c>
      <c r="L3442">
        <v>82</v>
      </c>
      <c r="M3442" t="b">
        <v>1</v>
      </c>
      <c r="N3442" s="6" t="s">
        <v>8271</v>
      </c>
      <c r="O3442" s="5">
        <f t="shared" si="212"/>
        <v>105.2184</v>
      </c>
      <c r="P3442">
        <f t="shared" si="213"/>
        <v>64.157560975609755</v>
      </c>
      <c r="Q3442" s="6" t="s">
        <v>8317</v>
      </c>
      <c r="R3442" s="6" t="s">
        <v>8318</v>
      </c>
      <c r="S3442">
        <f t="shared" si="214"/>
        <v>2014</v>
      </c>
      <c r="T3442">
        <f t="shared" si="215"/>
        <v>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9">
        <v>42321.636805555558</v>
      </c>
      <c r="J3443" s="9">
        <v>42294.221307870372</v>
      </c>
      <c r="K3443" t="b">
        <v>0</v>
      </c>
      <c r="L3443">
        <v>43</v>
      </c>
      <c r="M3443" t="b">
        <v>1</v>
      </c>
      <c r="N3443" s="6" t="s">
        <v>8271</v>
      </c>
      <c r="O3443" s="5">
        <f t="shared" si="212"/>
        <v>102.60000000000001</v>
      </c>
      <c r="P3443">
        <f t="shared" si="213"/>
        <v>59.651162790697676</v>
      </c>
      <c r="Q3443" s="6" t="s">
        <v>8317</v>
      </c>
      <c r="R3443" s="6" t="s">
        <v>8318</v>
      </c>
      <c r="S3443">
        <f t="shared" si="214"/>
        <v>2015</v>
      </c>
      <c r="T3443">
        <f t="shared" si="215"/>
        <v>10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9">
        <v>42154.63277777777</v>
      </c>
      <c r="J3444" s="9">
        <v>42124.63277777777</v>
      </c>
      <c r="K3444" t="b">
        <v>0</v>
      </c>
      <c r="L3444">
        <v>8</v>
      </c>
      <c r="M3444" t="b">
        <v>1</v>
      </c>
      <c r="N3444" s="6" t="s">
        <v>8271</v>
      </c>
      <c r="O3444" s="5">
        <f t="shared" si="212"/>
        <v>100</v>
      </c>
      <c r="P3444">
        <f t="shared" si="213"/>
        <v>31.25</v>
      </c>
      <c r="Q3444" s="6" t="s">
        <v>8317</v>
      </c>
      <c r="R3444" s="6" t="s">
        <v>8318</v>
      </c>
      <c r="S3444">
        <f t="shared" si="214"/>
        <v>2015</v>
      </c>
      <c r="T3444">
        <f t="shared" si="215"/>
        <v>4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9">
        <v>41891.316504629627</v>
      </c>
      <c r="J3445" s="9">
        <v>41861.316504629627</v>
      </c>
      <c r="K3445" t="b">
        <v>0</v>
      </c>
      <c r="L3445">
        <v>45</v>
      </c>
      <c r="M3445" t="b">
        <v>1</v>
      </c>
      <c r="N3445" s="6" t="s">
        <v>8271</v>
      </c>
      <c r="O3445" s="5">
        <f t="shared" si="212"/>
        <v>185.5</v>
      </c>
      <c r="P3445">
        <f t="shared" si="213"/>
        <v>41.222222222222221</v>
      </c>
      <c r="Q3445" s="6" t="s">
        <v>8317</v>
      </c>
      <c r="R3445" s="6" t="s">
        <v>8318</v>
      </c>
      <c r="S3445">
        <f t="shared" si="214"/>
        <v>2014</v>
      </c>
      <c r="T3445">
        <f t="shared" si="215"/>
        <v>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9">
        <v>42529.374305555553</v>
      </c>
      <c r="J3446" s="9">
        <v>42521.08317129629</v>
      </c>
      <c r="K3446" t="b">
        <v>0</v>
      </c>
      <c r="L3446">
        <v>20</v>
      </c>
      <c r="M3446" t="b">
        <v>1</v>
      </c>
      <c r="N3446" s="6" t="s">
        <v>8271</v>
      </c>
      <c r="O3446" s="5">
        <f t="shared" si="212"/>
        <v>289</v>
      </c>
      <c r="P3446">
        <f t="shared" si="213"/>
        <v>43.35</v>
      </c>
      <c r="Q3446" s="6" t="s">
        <v>8317</v>
      </c>
      <c r="R3446" s="6" t="s">
        <v>8318</v>
      </c>
      <c r="S3446">
        <f t="shared" si="214"/>
        <v>2016</v>
      </c>
      <c r="T3446">
        <f t="shared" si="215"/>
        <v>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9">
        <v>42300.322175925925</v>
      </c>
      <c r="J3447" s="9">
        <v>42272.322175925925</v>
      </c>
      <c r="K3447" t="b">
        <v>0</v>
      </c>
      <c r="L3447">
        <v>31</v>
      </c>
      <c r="M3447" t="b">
        <v>1</v>
      </c>
      <c r="N3447" s="6" t="s">
        <v>8271</v>
      </c>
      <c r="O3447" s="5">
        <f t="shared" si="212"/>
        <v>100</v>
      </c>
      <c r="P3447">
        <f t="shared" si="213"/>
        <v>64.516129032258064</v>
      </c>
      <c r="Q3447" s="6" t="s">
        <v>8317</v>
      </c>
      <c r="R3447" s="6" t="s">
        <v>8318</v>
      </c>
      <c r="S3447">
        <f t="shared" si="214"/>
        <v>2015</v>
      </c>
      <c r="T3447">
        <f t="shared" si="215"/>
        <v>9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9">
        <v>42040.305555555555</v>
      </c>
      <c r="J3448" s="9">
        <v>42016.624131944445</v>
      </c>
      <c r="K3448" t="b">
        <v>0</v>
      </c>
      <c r="L3448">
        <v>25</v>
      </c>
      <c r="M3448" t="b">
        <v>1</v>
      </c>
      <c r="N3448" s="6" t="s">
        <v>8271</v>
      </c>
      <c r="O3448" s="5">
        <f t="shared" si="212"/>
        <v>108.2</v>
      </c>
      <c r="P3448">
        <f t="shared" si="213"/>
        <v>43.28</v>
      </c>
      <c r="Q3448" s="6" t="s">
        <v>8317</v>
      </c>
      <c r="R3448" s="6" t="s">
        <v>8318</v>
      </c>
      <c r="S3448">
        <f t="shared" si="214"/>
        <v>2015</v>
      </c>
      <c r="T3448">
        <f t="shared" si="215"/>
        <v>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9">
        <v>42447.639027777775</v>
      </c>
      <c r="J3449" s="9">
        <v>42402.680694444447</v>
      </c>
      <c r="K3449" t="b">
        <v>0</v>
      </c>
      <c r="L3449">
        <v>14</v>
      </c>
      <c r="M3449" t="b">
        <v>1</v>
      </c>
      <c r="N3449" s="6" t="s">
        <v>8271</v>
      </c>
      <c r="O3449" s="5">
        <f t="shared" si="212"/>
        <v>107.80000000000001</v>
      </c>
      <c r="P3449">
        <f t="shared" si="213"/>
        <v>77</v>
      </c>
      <c r="Q3449" s="6" t="s">
        <v>8317</v>
      </c>
      <c r="R3449" s="6" t="s">
        <v>8318</v>
      </c>
      <c r="S3449">
        <f t="shared" si="214"/>
        <v>2016</v>
      </c>
      <c r="T3449">
        <f t="shared" si="215"/>
        <v>2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9">
        <v>41989.910752314812</v>
      </c>
      <c r="J3450" s="9">
        <v>41959.910752314812</v>
      </c>
      <c r="K3450" t="b">
        <v>0</v>
      </c>
      <c r="L3450">
        <v>45</v>
      </c>
      <c r="M3450" t="b">
        <v>1</v>
      </c>
      <c r="N3450" s="6" t="s">
        <v>8271</v>
      </c>
      <c r="O3450" s="5">
        <f t="shared" si="212"/>
        <v>109.76190476190477</v>
      </c>
      <c r="P3450">
        <f t="shared" si="213"/>
        <v>51.222222222222221</v>
      </c>
      <c r="Q3450" s="6" t="s">
        <v>8317</v>
      </c>
      <c r="R3450" s="6" t="s">
        <v>8318</v>
      </c>
      <c r="S3450">
        <f t="shared" si="214"/>
        <v>2014</v>
      </c>
      <c r="T3450">
        <f t="shared" si="215"/>
        <v>11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9">
        <v>42559.958333333336</v>
      </c>
      <c r="J3451" s="9">
        <v>42531.844189814808</v>
      </c>
      <c r="K3451" t="b">
        <v>0</v>
      </c>
      <c r="L3451">
        <v>20</v>
      </c>
      <c r="M3451" t="b">
        <v>1</v>
      </c>
      <c r="N3451" s="6" t="s">
        <v>8271</v>
      </c>
      <c r="O3451" s="5">
        <f t="shared" si="212"/>
        <v>170.625</v>
      </c>
      <c r="P3451">
        <f t="shared" si="213"/>
        <v>68.25</v>
      </c>
      <c r="Q3451" s="6" t="s">
        <v>8317</v>
      </c>
      <c r="R3451" s="6" t="s">
        <v>8318</v>
      </c>
      <c r="S3451">
        <f t="shared" si="214"/>
        <v>2016</v>
      </c>
      <c r="T3451">
        <f t="shared" si="215"/>
        <v>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9">
        <v>42096.454525462956</v>
      </c>
      <c r="J3452" s="9">
        <v>42036.496192129627</v>
      </c>
      <c r="K3452" t="b">
        <v>0</v>
      </c>
      <c r="L3452">
        <v>39</v>
      </c>
      <c r="M3452" t="b">
        <v>1</v>
      </c>
      <c r="N3452" s="6" t="s">
        <v>8271</v>
      </c>
      <c r="O3452" s="5">
        <f t="shared" si="212"/>
        <v>152</v>
      </c>
      <c r="P3452">
        <f t="shared" si="213"/>
        <v>19.487179487179485</v>
      </c>
      <c r="Q3452" s="6" t="s">
        <v>8317</v>
      </c>
      <c r="R3452" s="6" t="s">
        <v>8318</v>
      </c>
      <c r="S3452">
        <f t="shared" si="214"/>
        <v>2015</v>
      </c>
      <c r="T3452">
        <f t="shared" si="215"/>
        <v>2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9">
        <v>42115.515358796292</v>
      </c>
      <c r="J3453" s="9">
        <v>42088.515358796292</v>
      </c>
      <c r="K3453" t="b">
        <v>0</v>
      </c>
      <c r="L3453">
        <v>16</v>
      </c>
      <c r="M3453" t="b">
        <v>1</v>
      </c>
      <c r="N3453" s="6" t="s">
        <v>8271</v>
      </c>
      <c r="O3453" s="5">
        <f t="shared" si="212"/>
        <v>101.23076923076924</v>
      </c>
      <c r="P3453">
        <f t="shared" si="213"/>
        <v>41.125</v>
      </c>
      <c r="Q3453" s="6" t="s">
        <v>8317</v>
      </c>
      <c r="R3453" s="6" t="s">
        <v>8318</v>
      </c>
      <c r="S3453">
        <f t="shared" si="214"/>
        <v>2015</v>
      </c>
      <c r="T3453">
        <f t="shared" si="215"/>
        <v>3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9">
        <v>41842.957638888889</v>
      </c>
      <c r="J3454" s="9">
        <v>41820.430856481478</v>
      </c>
      <c r="K3454" t="b">
        <v>0</v>
      </c>
      <c r="L3454">
        <v>37</v>
      </c>
      <c r="M3454" t="b">
        <v>1</v>
      </c>
      <c r="N3454" s="6" t="s">
        <v>8271</v>
      </c>
      <c r="O3454" s="5">
        <f t="shared" si="212"/>
        <v>153.19999999999999</v>
      </c>
      <c r="P3454">
        <f t="shared" si="213"/>
        <v>41.405405405405403</v>
      </c>
      <c r="Q3454" s="6" t="s">
        <v>8317</v>
      </c>
      <c r="R3454" s="6" t="s">
        <v>8318</v>
      </c>
      <c r="S3454">
        <f t="shared" si="214"/>
        <v>2014</v>
      </c>
      <c r="T3454">
        <f t="shared" si="215"/>
        <v>6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9">
        <v>42595.770324074074</v>
      </c>
      <c r="J3455" s="9">
        <v>42535.770324074074</v>
      </c>
      <c r="K3455" t="b">
        <v>0</v>
      </c>
      <c r="L3455">
        <v>14</v>
      </c>
      <c r="M3455" t="b">
        <v>1</v>
      </c>
      <c r="N3455" s="6" t="s">
        <v>8271</v>
      </c>
      <c r="O3455" s="5">
        <f t="shared" si="212"/>
        <v>128.33333333333334</v>
      </c>
      <c r="P3455">
        <f t="shared" si="213"/>
        <v>27.5</v>
      </c>
      <c r="Q3455" s="6" t="s">
        <v>8317</v>
      </c>
      <c r="R3455" s="6" t="s">
        <v>8318</v>
      </c>
      <c r="S3455">
        <f t="shared" si="214"/>
        <v>2016</v>
      </c>
      <c r="T3455">
        <f t="shared" si="215"/>
        <v>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9">
        <v>41851.490266203698</v>
      </c>
      <c r="J3456" s="9">
        <v>41821.490266203698</v>
      </c>
      <c r="K3456" t="b">
        <v>0</v>
      </c>
      <c r="L3456">
        <v>21</v>
      </c>
      <c r="M3456" t="b">
        <v>1</v>
      </c>
      <c r="N3456" s="6" t="s">
        <v>8271</v>
      </c>
      <c r="O3456" s="5">
        <f t="shared" si="212"/>
        <v>100.71428571428571</v>
      </c>
      <c r="P3456">
        <f t="shared" si="213"/>
        <v>33.571428571428569</v>
      </c>
      <c r="Q3456" s="6" t="s">
        <v>8317</v>
      </c>
      <c r="R3456" s="6" t="s">
        <v>8318</v>
      </c>
      <c r="S3456">
        <f t="shared" si="214"/>
        <v>2014</v>
      </c>
      <c r="T3456">
        <f t="shared" si="215"/>
        <v>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9">
        <v>42656.541979166665</v>
      </c>
      <c r="J3457" s="9">
        <v>42626.541979166665</v>
      </c>
      <c r="K3457" t="b">
        <v>0</v>
      </c>
      <c r="L3457">
        <v>69</v>
      </c>
      <c r="M3457" t="b">
        <v>1</v>
      </c>
      <c r="N3457" s="6" t="s">
        <v>8271</v>
      </c>
      <c r="O3457" s="5">
        <f t="shared" si="212"/>
        <v>100.64999999999999</v>
      </c>
      <c r="P3457">
        <f t="shared" si="213"/>
        <v>145.86956521739131</v>
      </c>
      <c r="Q3457" s="6" t="s">
        <v>8317</v>
      </c>
      <c r="R3457" s="6" t="s">
        <v>8318</v>
      </c>
      <c r="S3457">
        <f t="shared" si="214"/>
        <v>2016</v>
      </c>
      <c r="T3457">
        <f t="shared" si="215"/>
        <v>9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9">
        <v>41852.082638888889</v>
      </c>
      <c r="J3458" s="9">
        <v>41820.997303240736</v>
      </c>
      <c r="K3458" t="b">
        <v>0</v>
      </c>
      <c r="L3458">
        <v>16</v>
      </c>
      <c r="M3458" t="b">
        <v>1</v>
      </c>
      <c r="N3458" s="6" t="s">
        <v>8271</v>
      </c>
      <c r="O3458" s="5">
        <f t="shared" ref="O3458:O3521" si="216">E3458/D3458*100</f>
        <v>191.3</v>
      </c>
      <c r="P3458">
        <f t="shared" ref="P3458:P3521" si="217">E3458/L3458</f>
        <v>358.6875</v>
      </c>
      <c r="Q3458" s="6" t="s">
        <v>8317</v>
      </c>
      <c r="R3458" s="6" t="s">
        <v>8318</v>
      </c>
      <c r="S3458">
        <f t="shared" si="214"/>
        <v>2014</v>
      </c>
      <c r="T3458">
        <f t="shared" si="215"/>
        <v>6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9">
        <v>42047.040972222218</v>
      </c>
      <c r="J3459" s="9">
        <v>42016.498344907406</v>
      </c>
      <c r="K3459" t="b">
        <v>0</v>
      </c>
      <c r="L3459">
        <v>55</v>
      </c>
      <c r="M3459" t="b">
        <v>1</v>
      </c>
      <c r="N3459" s="6" t="s">
        <v>8271</v>
      </c>
      <c r="O3459" s="5">
        <f t="shared" si="216"/>
        <v>140.19999999999999</v>
      </c>
      <c r="P3459">
        <f t="shared" si="217"/>
        <v>50.981818181818184</v>
      </c>
      <c r="Q3459" s="6" t="s">
        <v>8317</v>
      </c>
      <c r="R3459" s="6" t="s">
        <v>8318</v>
      </c>
      <c r="S3459">
        <f t="shared" ref="S3459:S3522" si="218">YEAR(J3459)</f>
        <v>2015</v>
      </c>
      <c r="T3459">
        <f t="shared" ref="T3459:T3522" si="219">MONTH(J3459)</f>
        <v>1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9">
        <v>42037.977083333331</v>
      </c>
      <c r="J3460" s="9">
        <v>42010.994247685179</v>
      </c>
      <c r="K3460" t="b">
        <v>0</v>
      </c>
      <c r="L3460">
        <v>27</v>
      </c>
      <c r="M3460" t="b">
        <v>1</v>
      </c>
      <c r="N3460" s="6" t="s">
        <v>8271</v>
      </c>
      <c r="O3460" s="5">
        <f t="shared" si="216"/>
        <v>124.33537832310839</v>
      </c>
      <c r="P3460">
        <f t="shared" si="217"/>
        <v>45.037037037037038</v>
      </c>
      <c r="Q3460" s="6" t="s">
        <v>8317</v>
      </c>
      <c r="R3460" s="6" t="s">
        <v>8318</v>
      </c>
      <c r="S3460">
        <f t="shared" si="218"/>
        <v>2015</v>
      </c>
      <c r="T3460">
        <f t="shared" si="219"/>
        <v>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9">
        <v>42510.271527777775</v>
      </c>
      <c r="J3461" s="9">
        <v>42480.271527777775</v>
      </c>
      <c r="K3461" t="b">
        <v>0</v>
      </c>
      <c r="L3461">
        <v>36</v>
      </c>
      <c r="M3461" t="b">
        <v>1</v>
      </c>
      <c r="N3461" s="6" t="s">
        <v>8271</v>
      </c>
      <c r="O3461" s="5">
        <f t="shared" si="216"/>
        <v>126.2</v>
      </c>
      <c r="P3461">
        <f t="shared" si="217"/>
        <v>17.527777777777779</v>
      </c>
      <c r="Q3461" s="6" t="s">
        <v>8317</v>
      </c>
      <c r="R3461" s="6" t="s">
        <v>8318</v>
      </c>
      <c r="S3461">
        <f t="shared" si="218"/>
        <v>2016</v>
      </c>
      <c r="T3461">
        <f t="shared" si="219"/>
        <v>4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9">
        <v>41866.318888888884</v>
      </c>
      <c r="J3462" s="9">
        <v>41852.318888888884</v>
      </c>
      <c r="K3462" t="b">
        <v>0</v>
      </c>
      <c r="L3462">
        <v>19</v>
      </c>
      <c r="M3462" t="b">
        <v>1</v>
      </c>
      <c r="N3462" s="6" t="s">
        <v>8271</v>
      </c>
      <c r="O3462" s="5">
        <f t="shared" si="216"/>
        <v>190</v>
      </c>
      <c r="P3462">
        <f t="shared" si="217"/>
        <v>50</v>
      </c>
      <c r="Q3462" s="6" t="s">
        <v>8317</v>
      </c>
      <c r="R3462" s="6" t="s">
        <v>8318</v>
      </c>
      <c r="S3462">
        <f t="shared" si="218"/>
        <v>2014</v>
      </c>
      <c r="T3462">
        <f t="shared" si="219"/>
        <v>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9">
        <v>42671.916666666664</v>
      </c>
      <c r="J3463" s="9">
        <v>42643.424525462957</v>
      </c>
      <c r="K3463" t="b">
        <v>0</v>
      </c>
      <c r="L3463">
        <v>12</v>
      </c>
      <c r="M3463" t="b">
        <v>1</v>
      </c>
      <c r="N3463" s="6" t="s">
        <v>8271</v>
      </c>
      <c r="O3463" s="5">
        <f t="shared" si="216"/>
        <v>139</v>
      </c>
      <c r="P3463">
        <f t="shared" si="217"/>
        <v>57.916666666666664</v>
      </c>
      <c r="Q3463" s="6" t="s">
        <v>8317</v>
      </c>
      <c r="R3463" s="6" t="s">
        <v>8318</v>
      </c>
      <c r="S3463">
        <f t="shared" si="218"/>
        <v>2016</v>
      </c>
      <c r="T3463">
        <f t="shared" si="219"/>
        <v>9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9">
        <v>42195.541666666664</v>
      </c>
      <c r="J3464" s="9">
        <v>42179.690138888887</v>
      </c>
      <c r="K3464" t="b">
        <v>0</v>
      </c>
      <c r="L3464">
        <v>17</v>
      </c>
      <c r="M3464" t="b">
        <v>1</v>
      </c>
      <c r="N3464" s="6" t="s">
        <v>8271</v>
      </c>
      <c r="O3464" s="5">
        <f t="shared" si="216"/>
        <v>202</v>
      </c>
      <c r="P3464">
        <f t="shared" si="217"/>
        <v>29.705882352941178</v>
      </c>
      <c r="Q3464" s="6" t="s">
        <v>8317</v>
      </c>
      <c r="R3464" s="6" t="s">
        <v>8318</v>
      </c>
      <c r="S3464">
        <f t="shared" si="218"/>
        <v>2015</v>
      </c>
      <c r="T3464">
        <f t="shared" si="219"/>
        <v>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9">
        <v>42653.957638888889</v>
      </c>
      <c r="J3465" s="9">
        <v>42612.710474537038</v>
      </c>
      <c r="K3465" t="b">
        <v>0</v>
      </c>
      <c r="L3465">
        <v>114</v>
      </c>
      <c r="M3465" t="b">
        <v>1</v>
      </c>
      <c r="N3465" s="6" t="s">
        <v>8271</v>
      </c>
      <c r="O3465" s="5">
        <f t="shared" si="216"/>
        <v>103.38000000000001</v>
      </c>
      <c r="P3465">
        <f t="shared" si="217"/>
        <v>90.684210526315795</v>
      </c>
      <c r="Q3465" s="6" t="s">
        <v>8317</v>
      </c>
      <c r="R3465" s="6" t="s">
        <v>8318</v>
      </c>
      <c r="S3465">
        <f t="shared" si="218"/>
        <v>2016</v>
      </c>
      <c r="T3465">
        <f t="shared" si="219"/>
        <v>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9">
        <v>42604.921724537031</v>
      </c>
      <c r="J3466" s="9">
        <v>42574.921724537031</v>
      </c>
      <c r="K3466" t="b">
        <v>0</v>
      </c>
      <c r="L3466">
        <v>93</v>
      </c>
      <c r="M3466" t="b">
        <v>1</v>
      </c>
      <c r="N3466" s="6" t="s">
        <v>8271</v>
      </c>
      <c r="O3466" s="5">
        <f t="shared" si="216"/>
        <v>102.3236</v>
      </c>
      <c r="P3466">
        <f t="shared" si="217"/>
        <v>55.012688172043013</v>
      </c>
      <c r="Q3466" s="6" t="s">
        <v>8317</v>
      </c>
      <c r="R3466" s="6" t="s">
        <v>8318</v>
      </c>
      <c r="S3466">
        <f t="shared" si="218"/>
        <v>2016</v>
      </c>
      <c r="T3466">
        <f t="shared" si="219"/>
        <v>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9">
        <v>42225.458333333336</v>
      </c>
      <c r="J3467" s="9">
        <v>42200.417499999996</v>
      </c>
      <c r="K3467" t="b">
        <v>0</v>
      </c>
      <c r="L3467">
        <v>36</v>
      </c>
      <c r="M3467" t="b">
        <v>1</v>
      </c>
      <c r="N3467" s="6" t="s">
        <v>8271</v>
      </c>
      <c r="O3467" s="5">
        <f t="shared" si="216"/>
        <v>103</v>
      </c>
      <c r="P3467">
        <f t="shared" si="217"/>
        <v>57.222222222222221</v>
      </c>
      <c r="Q3467" s="6" t="s">
        <v>8317</v>
      </c>
      <c r="R3467" s="6" t="s">
        <v>8318</v>
      </c>
      <c r="S3467">
        <f t="shared" si="218"/>
        <v>2015</v>
      </c>
      <c r="T3467">
        <f t="shared" si="219"/>
        <v>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9">
        <v>42479.769097222219</v>
      </c>
      <c r="J3468" s="9">
        <v>42419.810763888883</v>
      </c>
      <c r="K3468" t="b">
        <v>0</v>
      </c>
      <c r="L3468">
        <v>61</v>
      </c>
      <c r="M3468" t="b">
        <v>1</v>
      </c>
      <c r="N3468" s="6" t="s">
        <v>8271</v>
      </c>
      <c r="O3468" s="5">
        <f t="shared" si="216"/>
        <v>127.14285714285714</v>
      </c>
      <c r="P3468">
        <f t="shared" si="217"/>
        <v>72.950819672131146</v>
      </c>
      <c r="Q3468" s="6" t="s">
        <v>8317</v>
      </c>
      <c r="R3468" s="6" t="s">
        <v>8318</v>
      </c>
      <c r="S3468">
        <f t="shared" si="218"/>
        <v>2016</v>
      </c>
      <c r="T3468">
        <f t="shared" si="219"/>
        <v>2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9">
        <v>42083.421666666669</v>
      </c>
      <c r="J3469" s="9">
        <v>42053.463333333326</v>
      </c>
      <c r="K3469" t="b">
        <v>0</v>
      </c>
      <c r="L3469">
        <v>47</v>
      </c>
      <c r="M3469" t="b">
        <v>1</v>
      </c>
      <c r="N3469" s="6" t="s">
        <v>8271</v>
      </c>
      <c r="O3469" s="5">
        <f t="shared" si="216"/>
        <v>101</v>
      </c>
      <c r="P3469">
        <f t="shared" si="217"/>
        <v>64.468085106382972</v>
      </c>
      <c r="Q3469" s="6" t="s">
        <v>8317</v>
      </c>
      <c r="R3469" s="6" t="s">
        <v>8318</v>
      </c>
      <c r="S3469">
        <f t="shared" si="218"/>
        <v>2015</v>
      </c>
      <c r="T3469">
        <f t="shared" si="219"/>
        <v>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9">
        <v>42633.916666666664</v>
      </c>
      <c r="J3470" s="9">
        <v>42605.557048611103</v>
      </c>
      <c r="K3470" t="b">
        <v>0</v>
      </c>
      <c r="L3470">
        <v>17</v>
      </c>
      <c r="M3470" t="b">
        <v>1</v>
      </c>
      <c r="N3470" s="6" t="s">
        <v>8271</v>
      </c>
      <c r="O3470" s="5">
        <f t="shared" si="216"/>
        <v>121.78</v>
      </c>
      <c r="P3470">
        <f t="shared" si="217"/>
        <v>716.35294117647061</v>
      </c>
      <c r="Q3470" s="6" t="s">
        <v>8317</v>
      </c>
      <c r="R3470" s="6" t="s">
        <v>8318</v>
      </c>
      <c r="S3470">
        <f t="shared" si="218"/>
        <v>2016</v>
      </c>
      <c r="T3470">
        <f t="shared" si="219"/>
        <v>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9">
        <v>42488.433391203704</v>
      </c>
      <c r="J3471" s="9">
        <v>42458.433391203704</v>
      </c>
      <c r="K3471" t="b">
        <v>0</v>
      </c>
      <c r="L3471">
        <v>63</v>
      </c>
      <c r="M3471" t="b">
        <v>1</v>
      </c>
      <c r="N3471" s="6" t="s">
        <v>8271</v>
      </c>
      <c r="O3471" s="5">
        <f t="shared" si="216"/>
        <v>113.39285714285714</v>
      </c>
      <c r="P3471">
        <f t="shared" si="217"/>
        <v>50.396825396825399</v>
      </c>
      <c r="Q3471" s="6" t="s">
        <v>8317</v>
      </c>
      <c r="R3471" s="6" t="s">
        <v>8318</v>
      </c>
      <c r="S3471">
        <f t="shared" si="218"/>
        <v>2016</v>
      </c>
      <c r="T3471">
        <f t="shared" si="219"/>
        <v>3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9">
        <v>42566.693055555552</v>
      </c>
      <c r="J3472" s="9">
        <v>42528.813680555548</v>
      </c>
      <c r="K3472" t="b">
        <v>0</v>
      </c>
      <c r="L3472">
        <v>9</v>
      </c>
      <c r="M3472" t="b">
        <v>1</v>
      </c>
      <c r="N3472" s="6" t="s">
        <v>8271</v>
      </c>
      <c r="O3472" s="5">
        <f t="shared" si="216"/>
        <v>150</v>
      </c>
      <c r="P3472">
        <f t="shared" si="217"/>
        <v>41.666666666666664</v>
      </c>
      <c r="Q3472" s="6" t="s">
        <v>8317</v>
      </c>
      <c r="R3472" s="6" t="s">
        <v>8318</v>
      </c>
      <c r="S3472">
        <f t="shared" si="218"/>
        <v>2016</v>
      </c>
      <c r="T3472">
        <f t="shared" si="219"/>
        <v>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9">
        <v>41882.625</v>
      </c>
      <c r="J3473" s="9">
        <v>41841.612152777772</v>
      </c>
      <c r="K3473" t="b">
        <v>0</v>
      </c>
      <c r="L3473">
        <v>30</v>
      </c>
      <c r="M3473" t="b">
        <v>1</v>
      </c>
      <c r="N3473" s="6" t="s">
        <v>8271</v>
      </c>
      <c r="O3473" s="5">
        <f t="shared" si="216"/>
        <v>214.6</v>
      </c>
      <c r="P3473">
        <f t="shared" si="217"/>
        <v>35.766666666666666</v>
      </c>
      <c r="Q3473" s="6" t="s">
        <v>8317</v>
      </c>
      <c r="R3473" s="6" t="s">
        <v>8318</v>
      </c>
      <c r="S3473">
        <f t="shared" si="218"/>
        <v>2014</v>
      </c>
      <c r="T3473">
        <f t="shared" si="219"/>
        <v>7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9">
        <v>41949.040972222218</v>
      </c>
      <c r="J3474" s="9">
        <v>41927.962164351848</v>
      </c>
      <c r="K3474" t="b">
        <v>0</v>
      </c>
      <c r="L3474">
        <v>23</v>
      </c>
      <c r="M3474" t="b">
        <v>1</v>
      </c>
      <c r="N3474" s="6" t="s">
        <v>8271</v>
      </c>
      <c r="O3474" s="5">
        <f t="shared" si="216"/>
        <v>102.05</v>
      </c>
      <c r="P3474">
        <f t="shared" si="217"/>
        <v>88.739130434782609</v>
      </c>
      <c r="Q3474" s="6" t="s">
        <v>8317</v>
      </c>
      <c r="R3474" s="6" t="s">
        <v>8318</v>
      </c>
      <c r="S3474">
        <f t="shared" si="218"/>
        <v>2014</v>
      </c>
      <c r="T3474">
        <f t="shared" si="219"/>
        <v>10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9">
        <v>42083.643749999996</v>
      </c>
      <c r="J3475" s="9">
        <v>42062.626111111109</v>
      </c>
      <c r="K3475" t="b">
        <v>0</v>
      </c>
      <c r="L3475">
        <v>33</v>
      </c>
      <c r="M3475" t="b">
        <v>1</v>
      </c>
      <c r="N3475" s="6" t="s">
        <v>8271</v>
      </c>
      <c r="O3475" s="5">
        <f t="shared" si="216"/>
        <v>100</v>
      </c>
      <c r="P3475">
        <f t="shared" si="217"/>
        <v>148.4848484848485</v>
      </c>
      <c r="Q3475" s="6" t="s">
        <v>8317</v>
      </c>
      <c r="R3475" s="6" t="s">
        <v>8318</v>
      </c>
      <c r="S3475">
        <f t="shared" si="218"/>
        <v>2015</v>
      </c>
      <c r="T3475">
        <f t="shared" si="219"/>
        <v>2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9">
        <v>42571.293182870366</v>
      </c>
      <c r="J3476" s="9">
        <v>42541.293182870366</v>
      </c>
      <c r="K3476" t="b">
        <v>0</v>
      </c>
      <c r="L3476">
        <v>39</v>
      </c>
      <c r="M3476" t="b">
        <v>1</v>
      </c>
      <c r="N3476" s="6" t="s">
        <v>8271</v>
      </c>
      <c r="O3476" s="5">
        <f t="shared" si="216"/>
        <v>101</v>
      </c>
      <c r="P3476">
        <f t="shared" si="217"/>
        <v>51.794871794871796</v>
      </c>
      <c r="Q3476" s="6" t="s">
        <v>8317</v>
      </c>
      <c r="R3476" s="6" t="s">
        <v>8318</v>
      </c>
      <c r="S3476">
        <f t="shared" si="218"/>
        <v>2016</v>
      </c>
      <c r="T3476">
        <f t="shared" si="219"/>
        <v>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9">
        <v>41945.791666666664</v>
      </c>
      <c r="J3477" s="9">
        <v>41918.672499999993</v>
      </c>
      <c r="K3477" t="b">
        <v>0</v>
      </c>
      <c r="L3477">
        <v>17</v>
      </c>
      <c r="M3477" t="b">
        <v>1</v>
      </c>
      <c r="N3477" s="6" t="s">
        <v>8271</v>
      </c>
      <c r="O3477" s="5">
        <f t="shared" si="216"/>
        <v>113.33333333333333</v>
      </c>
      <c r="P3477">
        <f t="shared" si="217"/>
        <v>20</v>
      </c>
      <c r="Q3477" s="6" t="s">
        <v>8317</v>
      </c>
      <c r="R3477" s="6" t="s">
        <v>8318</v>
      </c>
      <c r="S3477">
        <f t="shared" si="218"/>
        <v>2014</v>
      </c>
      <c r="T3477">
        <f t="shared" si="219"/>
        <v>10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9">
        <v>41938.916666666664</v>
      </c>
      <c r="J3478" s="9">
        <v>41921.071643518517</v>
      </c>
      <c r="K3478" t="b">
        <v>0</v>
      </c>
      <c r="L3478">
        <v>6</v>
      </c>
      <c r="M3478" t="b">
        <v>1</v>
      </c>
      <c r="N3478" s="6" t="s">
        <v>8271</v>
      </c>
      <c r="O3478" s="5">
        <f t="shared" si="216"/>
        <v>104</v>
      </c>
      <c r="P3478">
        <f t="shared" si="217"/>
        <v>52</v>
      </c>
      <c r="Q3478" s="6" t="s">
        <v>8317</v>
      </c>
      <c r="R3478" s="6" t="s">
        <v>8318</v>
      </c>
      <c r="S3478">
        <f t="shared" si="218"/>
        <v>2014</v>
      </c>
      <c r="T3478">
        <f t="shared" si="219"/>
        <v>10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9">
        <v>42140.916666666664</v>
      </c>
      <c r="J3479" s="9">
        <v>42128.528275462959</v>
      </c>
      <c r="K3479" t="b">
        <v>0</v>
      </c>
      <c r="L3479">
        <v>39</v>
      </c>
      <c r="M3479" t="b">
        <v>1</v>
      </c>
      <c r="N3479" s="6" t="s">
        <v>8271</v>
      </c>
      <c r="O3479" s="5">
        <f t="shared" si="216"/>
        <v>115.33333333333333</v>
      </c>
      <c r="P3479">
        <f t="shared" si="217"/>
        <v>53.230769230769234</v>
      </c>
      <c r="Q3479" s="6" t="s">
        <v>8317</v>
      </c>
      <c r="R3479" s="6" t="s">
        <v>8318</v>
      </c>
      <c r="S3479">
        <f t="shared" si="218"/>
        <v>2015</v>
      </c>
      <c r="T3479">
        <f t="shared" si="219"/>
        <v>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9">
        <v>42079.666666666664</v>
      </c>
      <c r="J3480" s="9">
        <v>42053.708587962967</v>
      </c>
      <c r="K3480" t="b">
        <v>0</v>
      </c>
      <c r="L3480">
        <v>57</v>
      </c>
      <c r="M3480" t="b">
        <v>1</v>
      </c>
      <c r="N3480" s="6" t="s">
        <v>8271</v>
      </c>
      <c r="O3480" s="5">
        <f t="shared" si="216"/>
        <v>112.85000000000001</v>
      </c>
      <c r="P3480">
        <f t="shared" si="217"/>
        <v>39.596491228070178</v>
      </c>
      <c r="Q3480" s="6" t="s">
        <v>8317</v>
      </c>
      <c r="R3480" s="6" t="s">
        <v>8318</v>
      </c>
      <c r="S3480">
        <f t="shared" si="218"/>
        <v>2015</v>
      </c>
      <c r="T3480">
        <f t="shared" si="219"/>
        <v>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9">
        <v>41811.646759259253</v>
      </c>
      <c r="J3481" s="9">
        <v>41781.646759259253</v>
      </c>
      <c r="K3481" t="b">
        <v>0</v>
      </c>
      <c r="L3481">
        <v>56</v>
      </c>
      <c r="M3481" t="b">
        <v>1</v>
      </c>
      <c r="N3481" s="6" t="s">
        <v>8271</v>
      </c>
      <c r="O3481" s="5">
        <f t="shared" si="216"/>
        <v>127.86666666666666</v>
      </c>
      <c r="P3481">
        <f t="shared" si="217"/>
        <v>34.25</v>
      </c>
      <c r="Q3481" s="6" t="s">
        <v>8317</v>
      </c>
      <c r="R3481" s="6" t="s">
        <v>8318</v>
      </c>
      <c r="S3481">
        <f t="shared" si="218"/>
        <v>2014</v>
      </c>
      <c r="T3481">
        <f t="shared" si="219"/>
        <v>5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9">
        <v>42195.666666666664</v>
      </c>
      <c r="J3482" s="9">
        <v>42171.109108796292</v>
      </c>
      <c r="K3482" t="b">
        <v>0</v>
      </c>
      <c r="L3482">
        <v>13</v>
      </c>
      <c r="M3482" t="b">
        <v>1</v>
      </c>
      <c r="N3482" s="6" t="s">
        <v>8271</v>
      </c>
      <c r="O3482" s="5">
        <f t="shared" si="216"/>
        <v>142.66666666666669</v>
      </c>
      <c r="P3482">
        <f t="shared" si="217"/>
        <v>164.61538461538461</v>
      </c>
      <c r="Q3482" s="6" t="s">
        <v>8317</v>
      </c>
      <c r="R3482" s="6" t="s">
        <v>8318</v>
      </c>
      <c r="S3482">
        <f t="shared" si="218"/>
        <v>2015</v>
      </c>
      <c r="T3482">
        <f t="shared" si="219"/>
        <v>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9">
        <v>42006.039212962954</v>
      </c>
      <c r="J3483" s="9">
        <v>41989.039212962954</v>
      </c>
      <c r="K3483" t="b">
        <v>0</v>
      </c>
      <c r="L3483">
        <v>95</v>
      </c>
      <c r="M3483" t="b">
        <v>1</v>
      </c>
      <c r="N3483" s="6" t="s">
        <v>8271</v>
      </c>
      <c r="O3483" s="5">
        <f t="shared" si="216"/>
        <v>118.8</v>
      </c>
      <c r="P3483">
        <f t="shared" si="217"/>
        <v>125.05263157894737</v>
      </c>
      <c r="Q3483" s="6" t="s">
        <v>8317</v>
      </c>
      <c r="R3483" s="6" t="s">
        <v>8318</v>
      </c>
      <c r="S3483">
        <f t="shared" si="218"/>
        <v>2014</v>
      </c>
      <c r="T3483">
        <f t="shared" si="219"/>
        <v>12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9">
        <v>41826.563263888886</v>
      </c>
      <c r="J3484" s="9">
        <v>41796.563263888886</v>
      </c>
      <c r="K3484" t="b">
        <v>0</v>
      </c>
      <c r="L3484">
        <v>80</v>
      </c>
      <c r="M3484" t="b">
        <v>1</v>
      </c>
      <c r="N3484" s="6" t="s">
        <v>8271</v>
      </c>
      <c r="O3484" s="5">
        <f t="shared" si="216"/>
        <v>138.33333333333334</v>
      </c>
      <c r="P3484">
        <f t="shared" si="217"/>
        <v>51.875</v>
      </c>
      <c r="Q3484" s="6" t="s">
        <v>8317</v>
      </c>
      <c r="R3484" s="6" t="s">
        <v>8318</v>
      </c>
      <c r="S3484">
        <f t="shared" si="218"/>
        <v>2014</v>
      </c>
      <c r="T3484">
        <f t="shared" si="219"/>
        <v>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9">
        <v>41823.460428240738</v>
      </c>
      <c r="J3485" s="9">
        <v>41793.460428240738</v>
      </c>
      <c r="K3485" t="b">
        <v>0</v>
      </c>
      <c r="L3485">
        <v>133</v>
      </c>
      <c r="M3485" t="b">
        <v>1</v>
      </c>
      <c r="N3485" s="6" t="s">
        <v>8271</v>
      </c>
      <c r="O3485" s="5">
        <f t="shared" si="216"/>
        <v>159.9402985074627</v>
      </c>
      <c r="P3485">
        <f t="shared" si="217"/>
        <v>40.285714285714285</v>
      </c>
      <c r="Q3485" s="6" t="s">
        <v>8317</v>
      </c>
      <c r="R3485" s="6" t="s">
        <v>8318</v>
      </c>
      <c r="S3485">
        <f t="shared" si="218"/>
        <v>2014</v>
      </c>
      <c r="T3485">
        <f t="shared" si="219"/>
        <v>6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9">
        <v>42536.552071759252</v>
      </c>
      <c r="J3486" s="9">
        <v>42506.552071759252</v>
      </c>
      <c r="K3486" t="b">
        <v>0</v>
      </c>
      <c r="L3486">
        <v>44</v>
      </c>
      <c r="M3486" t="b">
        <v>1</v>
      </c>
      <c r="N3486" s="6" t="s">
        <v>8271</v>
      </c>
      <c r="O3486" s="5">
        <f t="shared" si="216"/>
        <v>114.24000000000001</v>
      </c>
      <c r="P3486">
        <f t="shared" si="217"/>
        <v>64.909090909090907</v>
      </c>
      <c r="Q3486" s="6" t="s">
        <v>8317</v>
      </c>
      <c r="R3486" s="6" t="s">
        <v>8318</v>
      </c>
      <c r="S3486">
        <f t="shared" si="218"/>
        <v>2016</v>
      </c>
      <c r="T3486">
        <f t="shared" si="219"/>
        <v>5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9">
        <v>42402.484722222223</v>
      </c>
      <c r="J3487" s="9">
        <v>42372.484722222223</v>
      </c>
      <c r="K3487" t="b">
        <v>0</v>
      </c>
      <c r="L3487">
        <v>30</v>
      </c>
      <c r="M3487" t="b">
        <v>1</v>
      </c>
      <c r="N3487" s="6" t="s">
        <v>8271</v>
      </c>
      <c r="O3487" s="5">
        <f t="shared" si="216"/>
        <v>100.60606060606061</v>
      </c>
      <c r="P3487">
        <f t="shared" si="217"/>
        <v>55.333333333333336</v>
      </c>
      <c r="Q3487" s="6" t="s">
        <v>8317</v>
      </c>
      <c r="R3487" s="6" t="s">
        <v>8318</v>
      </c>
      <c r="S3487">
        <f t="shared" si="218"/>
        <v>2016</v>
      </c>
      <c r="T3487">
        <f t="shared" si="219"/>
        <v>1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9">
        <v>42158.082638888889</v>
      </c>
      <c r="J3488" s="9">
        <v>42126.666678240734</v>
      </c>
      <c r="K3488" t="b">
        <v>0</v>
      </c>
      <c r="L3488">
        <v>56</v>
      </c>
      <c r="M3488" t="b">
        <v>1</v>
      </c>
      <c r="N3488" s="6" t="s">
        <v>8271</v>
      </c>
      <c r="O3488" s="5">
        <f t="shared" si="216"/>
        <v>155.20000000000002</v>
      </c>
      <c r="P3488">
        <f t="shared" si="217"/>
        <v>83.142857142857139</v>
      </c>
      <c r="Q3488" s="6" t="s">
        <v>8317</v>
      </c>
      <c r="R3488" s="6" t="s">
        <v>8318</v>
      </c>
      <c r="S3488">
        <f t="shared" si="218"/>
        <v>2015</v>
      </c>
      <c r="T3488">
        <f t="shared" si="219"/>
        <v>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9">
        <v>42179.732083333329</v>
      </c>
      <c r="J3489" s="9">
        <v>42149.732083333329</v>
      </c>
      <c r="K3489" t="b">
        <v>0</v>
      </c>
      <c r="L3489">
        <v>66</v>
      </c>
      <c r="M3489" t="b">
        <v>1</v>
      </c>
      <c r="N3489" s="6" t="s">
        <v>8271</v>
      </c>
      <c r="O3489" s="5">
        <f t="shared" si="216"/>
        <v>127.75000000000001</v>
      </c>
      <c r="P3489">
        <f t="shared" si="217"/>
        <v>38.712121212121211</v>
      </c>
      <c r="Q3489" s="6" t="s">
        <v>8317</v>
      </c>
      <c r="R3489" s="6" t="s">
        <v>8318</v>
      </c>
      <c r="S3489">
        <f t="shared" si="218"/>
        <v>2015</v>
      </c>
      <c r="T3489">
        <f t="shared" si="219"/>
        <v>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9">
        <v>42111.458333333336</v>
      </c>
      <c r="J3490" s="9">
        <v>42087.55972222222</v>
      </c>
      <c r="K3490" t="b">
        <v>0</v>
      </c>
      <c r="L3490">
        <v>29</v>
      </c>
      <c r="M3490" t="b">
        <v>1</v>
      </c>
      <c r="N3490" s="6" t="s">
        <v>8271</v>
      </c>
      <c r="O3490" s="5">
        <f t="shared" si="216"/>
        <v>121.2</v>
      </c>
      <c r="P3490">
        <f t="shared" si="217"/>
        <v>125.37931034482759</v>
      </c>
      <c r="Q3490" s="6" t="s">
        <v>8317</v>
      </c>
      <c r="R3490" s="6" t="s">
        <v>8318</v>
      </c>
      <c r="S3490">
        <f t="shared" si="218"/>
        <v>2015</v>
      </c>
      <c r="T3490">
        <f t="shared" si="219"/>
        <v>3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9">
        <v>41783.666666666664</v>
      </c>
      <c r="J3491" s="9">
        <v>41753.427442129629</v>
      </c>
      <c r="K3491" t="b">
        <v>0</v>
      </c>
      <c r="L3491">
        <v>72</v>
      </c>
      <c r="M3491" t="b">
        <v>1</v>
      </c>
      <c r="N3491" s="6" t="s">
        <v>8271</v>
      </c>
      <c r="O3491" s="5">
        <f t="shared" si="216"/>
        <v>112.7</v>
      </c>
      <c r="P3491">
        <f t="shared" si="217"/>
        <v>78.263888888888886</v>
      </c>
      <c r="Q3491" s="6" t="s">
        <v>8317</v>
      </c>
      <c r="R3491" s="6" t="s">
        <v>8318</v>
      </c>
      <c r="S3491">
        <f t="shared" si="218"/>
        <v>2014</v>
      </c>
      <c r="T3491">
        <f t="shared" si="219"/>
        <v>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9">
        <v>42473.594027777777</v>
      </c>
      <c r="J3492" s="9">
        <v>42443.594027777777</v>
      </c>
      <c r="K3492" t="b">
        <v>0</v>
      </c>
      <c r="L3492">
        <v>27</v>
      </c>
      <c r="M3492" t="b">
        <v>1</v>
      </c>
      <c r="N3492" s="6" t="s">
        <v>8271</v>
      </c>
      <c r="O3492" s="5">
        <f t="shared" si="216"/>
        <v>127.49999999999999</v>
      </c>
      <c r="P3492">
        <f t="shared" si="217"/>
        <v>47.222222222222221</v>
      </c>
      <c r="Q3492" s="6" t="s">
        <v>8317</v>
      </c>
      <c r="R3492" s="6" t="s">
        <v>8318</v>
      </c>
      <c r="S3492">
        <f t="shared" si="218"/>
        <v>2016</v>
      </c>
      <c r="T3492">
        <f t="shared" si="219"/>
        <v>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9">
        <v>42142.041481481479</v>
      </c>
      <c r="J3493" s="9">
        <v>42121.041481481479</v>
      </c>
      <c r="K3493" t="b">
        <v>0</v>
      </c>
      <c r="L3493">
        <v>10</v>
      </c>
      <c r="M3493" t="b">
        <v>1</v>
      </c>
      <c r="N3493" s="6" t="s">
        <v>8271</v>
      </c>
      <c r="O3493" s="5">
        <f t="shared" si="216"/>
        <v>158.20000000000002</v>
      </c>
      <c r="P3493">
        <f t="shared" si="217"/>
        <v>79.099999999999994</v>
      </c>
      <c r="Q3493" s="6" t="s">
        <v>8317</v>
      </c>
      <c r="R3493" s="6" t="s">
        <v>8318</v>
      </c>
      <c r="S3493">
        <f t="shared" si="218"/>
        <v>2015</v>
      </c>
      <c r="T3493">
        <f t="shared" si="219"/>
        <v>4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9">
        <v>42302.800891203697</v>
      </c>
      <c r="J3494" s="9">
        <v>42267.800891203697</v>
      </c>
      <c r="K3494" t="b">
        <v>0</v>
      </c>
      <c r="L3494">
        <v>35</v>
      </c>
      <c r="M3494" t="b">
        <v>1</v>
      </c>
      <c r="N3494" s="6" t="s">
        <v>8271</v>
      </c>
      <c r="O3494" s="5">
        <f t="shared" si="216"/>
        <v>105.26894736842105</v>
      </c>
      <c r="P3494">
        <f t="shared" si="217"/>
        <v>114.29199999999999</v>
      </c>
      <c r="Q3494" s="6" t="s">
        <v>8317</v>
      </c>
      <c r="R3494" s="6" t="s">
        <v>8318</v>
      </c>
      <c r="S3494">
        <f t="shared" si="218"/>
        <v>2015</v>
      </c>
      <c r="T3494">
        <f t="shared" si="219"/>
        <v>9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9">
        <v>41868.007638888885</v>
      </c>
      <c r="J3495" s="9">
        <v>41848.657824074071</v>
      </c>
      <c r="K3495" t="b">
        <v>0</v>
      </c>
      <c r="L3495">
        <v>29</v>
      </c>
      <c r="M3495" t="b">
        <v>1</v>
      </c>
      <c r="N3495" s="6" t="s">
        <v>8271</v>
      </c>
      <c r="O3495" s="5">
        <f t="shared" si="216"/>
        <v>100</v>
      </c>
      <c r="P3495">
        <f t="shared" si="217"/>
        <v>51.724137931034484</v>
      </c>
      <c r="Q3495" s="6" t="s">
        <v>8317</v>
      </c>
      <c r="R3495" s="6" t="s">
        <v>8318</v>
      </c>
      <c r="S3495">
        <f t="shared" si="218"/>
        <v>2014</v>
      </c>
      <c r="T3495">
        <f t="shared" si="219"/>
        <v>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9">
        <v>42700.041666666664</v>
      </c>
      <c r="J3496" s="9">
        <v>42689.006655092591</v>
      </c>
      <c r="K3496" t="b">
        <v>0</v>
      </c>
      <c r="L3496">
        <v>13</v>
      </c>
      <c r="M3496" t="b">
        <v>1</v>
      </c>
      <c r="N3496" s="6" t="s">
        <v>8271</v>
      </c>
      <c r="O3496" s="5">
        <f t="shared" si="216"/>
        <v>100</v>
      </c>
      <c r="P3496">
        <f t="shared" si="217"/>
        <v>30.76923076923077</v>
      </c>
      <c r="Q3496" s="6" t="s">
        <v>8317</v>
      </c>
      <c r="R3496" s="6" t="s">
        <v>8318</v>
      </c>
      <c r="S3496">
        <f t="shared" si="218"/>
        <v>2016</v>
      </c>
      <c r="T3496">
        <f t="shared" si="219"/>
        <v>11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9">
        <v>41944.512499999997</v>
      </c>
      <c r="J3497" s="9">
        <v>41915.554502314815</v>
      </c>
      <c r="K3497" t="b">
        <v>0</v>
      </c>
      <c r="L3497">
        <v>72</v>
      </c>
      <c r="M3497" t="b">
        <v>1</v>
      </c>
      <c r="N3497" s="6" t="s">
        <v>8271</v>
      </c>
      <c r="O3497" s="5">
        <f t="shared" si="216"/>
        <v>106.86</v>
      </c>
      <c r="P3497">
        <f t="shared" si="217"/>
        <v>74.208333333333329</v>
      </c>
      <c r="Q3497" s="6" t="s">
        <v>8317</v>
      </c>
      <c r="R3497" s="6" t="s">
        <v>8318</v>
      </c>
      <c r="S3497">
        <f t="shared" si="218"/>
        <v>2014</v>
      </c>
      <c r="T3497">
        <f t="shared" si="219"/>
        <v>10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9">
        <v>42624.638495370367</v>
      </c>
      <c r="J3498" s="9">
        <v>42584.638495370367</v>
      </c>
      <c r="K3498" t="b">
        <v>0</v>
      </c>
      <c r="L3498">
        <v>78</v>
      </c>
      <c r="M3498" t="b">
        <v>1</v>
      </c>
      <c r="N3498" s="6" t="s">
        <v>8271</v>
      </c>
      <c r="O3498" s="5">
        <f t="shared" si="216"/>
        <v>124.4</v>
      </c>
      <c r="P3498">
        <f t="shared" si="217"/>
        <v>47.846153846153847</v>
      </c>
      <c r="Q3498" s="6" t="s">
        <v>8317</v>
      </c>
      <c r="R3498" s="6" t="s">
        <v>8318</v>
      </c>
      <c r="S3498">
        <f t="shared" si="218"/>
        <v>2016</v>
      </c>
      <c r="T3498">
        <f t="shared" si="219"/>
        <v>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9">
        <v>42523.708333333336</v>
      </c>
      <c r="J3499" s="9">
        <v>42511.533611111103</v>
      </c>
      <c r="K3499" t="b">
        <v>0</v>
      </c>
      <c r="L3499">
        <v>49</v>
      </c>
      <c r="M3499" t="b">
        <v>1</v>
      </c>
      <c r="N3499" s="6" t="s">
        <v>8271</v>
      </c>
      <c r="O3499" s="5">
        <f t="shared" si="216"/>
        <v>108.70406189555126</v>
      </c>
      <c r="P3499">
        <f t="shared" si="217"/>
        <v>34.408163265306122</v>
      </c>
      <c r="Q3499" s="6" t="s">
        <v>8317</v>
      </c>
      <c r="R3499" s="6" t="s">
        <v>8318</v>
      </c>
      <c r="S3499">
        <f t="shared" si="218"/>
        <v>2016</v>
      </c>
      <c r="T3499">
        <f t="shared" si="219"/>
        <v>5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9">
        <v>42518.697222222218</v>
      </c>
      <c r="J3500" s="9">
        <v>42458.950277777774</v>
      </c>
      <c r="K3500" t="b">
        <v>0</v>
      </c>
      <c r="L3500">
        <v>42</v>
      </c>
      <c r="M3500" t="b">
        <v>1</v>
      </c>
      <c r="N3500" s="6" t="s">
        <v>8271</v>
      </c>
      <c r="O3500" s="5">
        <f t="shared" si="216"/>
        <v>102.42424242424242</v>
      </c>
      <c r="P3500">
        <f t="shared" si="217"/>
        <v>40.238095238095241</v>
      </c>
      <c r="Q3500" s="6" t="s">
        <v>8317</v>
      </c>
      <c r="R3500" s="6" t="s">
        <v>8318</v>
      </c>
      <c r="S3500">
        <f t="shared" si="218"/>
        <v>2016</v>
      </c>
      <c r="T3500">
        <f t="shared" si="219"/>
        <v>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9">
        <v>42186.082638888889</v>
      </c>
      <c r="J3501" s="9">
        <v>42131.827835648146</v>
      </c>
      <c r="K3501" t="b">
        <v>0</v>
      </c>
      <c r="L3501">
        <v>35</v>
      </c>
      <c r="M3501" t="b">
        <v>1</v>
      </c>
      <c r="N3501" s="6" t="s">
        <v>8271</v>
      </c>
      <c r="O3501" s="5">
        <f t="shared" si="216"/>
        <v>105.5</v>
      </c>
      <c r="P3501">
        <f t="shared" si="217"/>
        <v>60.285714285714285</v>
      </c>
      <c r="Q3501" s="6" t="s">
        <v>8317</v>
      </c>
      <c r="R3501" s="6" t="s">
        <v>8318</v>
      </c>
      <c r="S3501">
        <f t="shared" si="218"/>
        <v>2015</v>
      </c>
      <c r="T3501">
        <f t="shared" si="219"/>
        <v>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9">
        <v>42435.999305555553</v>
      </c>
      <c r="J3502" s="9">
        <v>42419.711087962954</v>
      </c>
      <c r="K3502" t="b">
        <v>0</v>
      </c>
      <c r="L3502">
        <v>42</v>
      </c>
      <c r="M3502" t="b">
        <v>1</v>
      </c>
      <c r="N3502" s="6" t="s">
        <v>8271</v>
      </c>
      <c r="O3502" s="5">
        <f t="shared" si="216"/>
        <v>106.3</v>
      </c>
      <c r="P3502">
        <f t="shared" si="217"/>
        <v>25.30952380952381</v>
      </c>
      <c r="Q3502" s="6" t="s">
        <v>8317</v>
      </c>
      <c r="R3502" s="6" t="s">
        <v>8318</v>
      </c>
      <c r="S3502">
        <f t="shared" si="218"/>
        <v>2016</v>
      </c>
      <c r="T3502">
        <f t="shared" si="219"/>
        <v>2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9">
        <v>42258.555497685178</v>
      </c>
      <c r="J3503" s="9">
        <v>42233.555497685178</v>
      </c>
      <c r="K3503" t="b">
        <v>0</v>
      </c>
      <c r="L3503">
        <v>42</v>
      </c>
      <c r="M3503" t="b">
        <v>1</v>
      </c>
      <c r="N3503" s="6" t="s">
        <v>8271</v>
      </c>
      <c r="O3503" s="5">
        <f t="shared" si="216"/>
        <v>100.66666666666666</v>
      </c>
      <c r="P3503">
        <f t="shared" si="217"/>
        <v>35.952380952380949</v>
      </c>
      <c r="Q3503" s="6" t="s">
        <v>8317</v>
      </c>
      <c r="R3503" s="6" t="s">
        <v>8318</v>
      </c>
      <c r="S3503">
        <f t="shared" si="218"/>
        <v>2015</v>
      </c>
      <c r="T3503">
        <f t="shared" si="219"/>
        <v>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9">
        <v>42444.957638888889</v>
      </c>
      <c r="J3504" s="9">
        <v>42430.631064814814</v>
      </c>
      <c r="K3504" t="b">
        <v>0</v>
      </c>
      <c r="L3504">
        <v>31</v>
      </c>
      <c r="M3504" t="b">
        <v>1</v>
      </c>
      <c r="N3504" s="6" t="s">
        <v>8271</v>
      </c>
      <c r="O3504" s="5">
        <f t="shared" si="216"/>
        <v>105.4</v>
      </c>
      <c r="P3504">
        <f t="shared" si="217"/>
        <v>136</v>
      </c>
      <c r="Q3504" s="6" t="s">
        <v>8317</v>
      </c>
      <c r="R3504" s="6" t="s">
        <v>8318</v>
      </c>
      <c r="S3504">
        <f t="shared" si="218"/>
        <v>2016</v>
      </c>
      <c r="T3504">
        <f t="shared" si="219"/>
        <v>3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9">
        <v>42575.27</v>
      </c>
      <c r="J3505" s="9">
        <v>42545.27</v>
      </c>
      <c r="K3505" t="b">
        <v>0</v>
      </c>
      <c r="L3505">
        <v>38</v>
      </c>
      <c r="M3505" t="b">
        <v>1</v>
      </c>
      <c r="N3505" s="6" t="s">
        <v>8271</v>
      </c>
      <c r="O3505" s="5">
        <f t="shared" si="216"/>
        <v>107.55999999999999</v>
      </c>
      <c r="P3505">
        <f t="shared" si="217"/>
        <v>70.763157894736835</v>
      </c>
      <c r="Q3505" s="6" t="s">
        <v>8317</v>
      </c>
      <c r="R3505" s="6" t="s">
        <v>8318</v>
      </c>
      <c r="S3505">
        <f t="shared" si="218"/>
        <v>2016</v>
      </c>
      <c r="T3505">
        <f t="shared" si="219"/>
        <v>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9">
        <v>42327.582071759258</v>
      </c>
      <c r="J3506" s="9">
        <v>42297.540405092594</v>
      </c>
      <c r="K3506" t="b">
        <v>0</v>
      </c>
      <c r="L3506">
        <v>8</v>
      </c>
      <c r="M3506" t="b">
        <v>1</v>
      </c>
      <c r="N3506" s="6" t="s">
        <v>8271</v>
      </c>
      <c r="O3506" s="5">
        <f t="shared" si="216"/>
        <v>100</v>
      </c>
      <c r="P3506">
        <f t="shared" si="217"/>
        <v>125</v>
      </c>
      <c r="Q3506" s="6" t="s">
        <v>8317</v>
      </c>
      <c r="R3506" s="6" t="s">
        <v>8318</v>
      </c>
      <c r="S3506">
        <f t="shared" si="218"/>
        <v>2015</v>
      </c>
      <c r="T3506">
        <f t="shared" si="219"/>
        <v>10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9">
        <v>41771.958333333328</v>
      </c>
      <c r="J3507" s="9">
        <v>41760.727372685185</v>
      </c>
      <c r="K3507" t="b">
        <v>0</v>
      </c>
      <c r="L3507">
        <v>39</v>
      </c>
      <c r="M3507" t="b">
        <v>1</v>
      </c>
      <c r="N3507" s="6" t="s">
        <v>8271</v>
      </c>
      <c r="O3507" s="5">
        <f t="shared" si="216"/>
        <v>103.76</v>
      </c>
      <c r="P3507">
        <f t="shared" si="217"/>
        <v>66.512820512820511</v>
      </c>
      <c r="Q3507" s="6" t="s">
        <v>8317</v>
      </c>
      <c r="R3507" s="6" t="s">
        <v>8318</v>
      </c>
      <c r="S3507">
        <f t="shared" si="218"/>
        <v>2014</v>
      </c>
      <c r="T3507">
        <f t="shared" si="219"/>
        <v>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9">
        <v>41874.525925925926</v>
      </c>
      <c r="J3508" s="9">
        <v>41829.525925925926</v>
      </c>
      <c r="K3508" t="b">
        <v>0</v>
      </c>
      <c r="L3508">
        <v>29</v>
      </c>
      <c r="M3508" t="b">
        <v>1</v>
      </c>
      <c r="N3508" s="6" t="s">
        <v>8271</v>
      </c>
      <c r="O3508" s="5">
        <f t="shared" si="216"/>
        <v>101.49999999999999</v>
      </c>
      <c r="P3508">
        <f t="shared" si="217"/>
        <v>105</v>
      </c>
      <c r="Q3508" s="6" t="s">
        <v>8317</v>
      </c>
      <c r="R3508" s="6" t="s">
        <v>8318</v>
      </c>
      <c r="S3508">
        <f t="shared" si="218"/>
        <v>2014</v>
      </c>
      <c r="T3508">
        <f t="shared" si="219"/>
        <v>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9">
        <v>42521.714548611104</v>
      </c>
      <c r="J3509" s="9">
        <v>42491.714548611104</v>
      </c>
      <c r="K3509" t="b">
        <v>0</v>
      </c>
      <c r="L3509">
        <v>72</v>
      </c>
      <c r="M3509" t="b">
        <v>1</v>
      </c>
      <c r="N3509" s="6" t="s">
        <v>8271</v>
      </c>
      <c r="O3509" s="5">
        <f t="shared" si="216"/>
        <v>104.4</v>
      </c>
      <c r="P3509">
        <f t="shared" si="217"/>
        <v>145</v>
      </c>
      <c r="Q3509" s="6" t="s">
        <v>8317</v>
      </c>
      <c r="R3509" s="6" t="s">
        <v>8318</v>
      </c>
      <c r="S3509">
        <f t="shared" si="218"/>
        <v>2016</v>
      </c>
      <c r="T3509">
        <f t="shared" si="219"/>
        <v>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9">
        <v>42500.666666666664</v>
      </c>
      <c r="J3510" s="9">
        <v>42477.521446759252</v>
      </c>
      <c r="K3510" t="b">
        <v>0</v>
      </c>
      <c r="L3510">
        <v>15</v>
      </c>
      <c r="M3510" t="b">
        <v>1</v>
      </c>
      <c r="N3510" s="6" t="s">
        <v>8271</v>
      </c>
      <c r="O3510" s="5">
        <f t="shared" si="216"/>
        <v>180</v>
      </c>
      <c r="P3510">
        <f t="shared" si="217"/>
        <v>12</v>
      </c>
      <c r="Q3510" s="6" t="s">
        <v>8317</v>
      </c>
      <c r="R3510" s="6" t="s">
        <v>8318</v>
      </c>
      <c r="S3510">
        <f t="shared" si="218"/>
        <v>2016</v>
      </c>
      <c r="T3510">
        <f t="shared" si="219"/>
        <v>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9">
        <v>41963.996527777774</v>
      </c>
      <c r="J3511" s="9">
        <v>41950.651226851849</v>
      </c>
      <c r="K3511" t="b">
        <v>0</v>
      </c>
      <c r="L3511">
        <v>33</v>
      </c>
      <c r="M3511" t="b">
        <v>1</v>
      </c>
      <c r="N3511" s="6" t="s">
        <v>8271</v>
      </c>
      <c r="O3511" s="5">
        <f t="shared" si="216"/>
        <v>106.33333333333333</v>
      </c>
      <c r="P3511">
        <f t="shared" si="217"/>
        <v>96.666666666666671</v>
      </c>
      <c r="Q3511" s="6" t="s">
        <v>8317</v>
      </c>
      <c r="R3511" s="6" t="s">
        <v>8318</v>
      </c>
      <c r="S3511">
        <f t="shared" si="218"/>
        <v>2014</v>
      </c>
      <c r="T3511">
        <f t="shared" si="219"/>
        <v>11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9">
        <v>41822.412569444445</v>
      </c>
      <c r="J3512" s="9">
        <v>41802.412569444445</v>
      </c>
      <c r="K3512" t="b">
        <v>0</v>
      </c>
      <c r="L3512">
        <v>15</v>
      </c>
      <c r="M3512" t="b">
        <v>1</v>
      </c>
      <c r="N3512" s="6" t="s">
        <v>8271</v>
      </c>
      <c r="O3512" s="5">
        <f t="shared" si="216"/>
        <v>100.55555555555556</v>
      </c>
      <c r="P3512">
        <f t="shared" si="217"/>
        <v>60.333333333333336</v>
      </c>
      <c r="Q3512" s="6" t="s">
        <v>8317</v>
      </c>
      <c r="R3512" s="6" t="s">
        <v>8318</v>
      </c>
      <c r="S3512">
        <f t="shared" si="218"/>
        <v>2014</v>
      </c>
      <c r="T3512">
        <f t="shared" si="219"/>
        <v>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9">
        <v>41950.5625</v>
      </c>
      <c r="J3513" s="9">
        <v>41927.665451388886</v>
      </c>
      <c r="K3513" t="b">
        <v>0</v>
      </c>
      <c r="L3513">
        <v>19</v>
      </c>
      <c r="M3513" t="b">
        <v>1</v>
      </c>
      <c r="N3513" s="6" t="s">
        <v>8271</v>
      </c>
      <c r="O3513" s="5">
        <f t="shared" si="216"/>
        <v>101.2</v>
      </c>
      <c r="P3513">
        <f t="shared" si="217"/>
        <v>79.89473684210526</v>
      </c>
      <c r="Q3513" s="6" t="s">
        <v>8317</v>
      </c>
      <c r="R3513" s="6" t="s">
        <v>8318</v>
      </c>
      <c r="S3513">
        <f t="shared" si="218"/>
        <v>2014</v>
      </c>
      <c r="T3513">
        <f t="shared" si="219"/>
        <v>10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9">
        <v>42117.286944444444</v>
      </c>
      <c r="J3514" s="9">
        <v>42057.328611111108</v>
      </c>
      <c r="K3514" t="b">
        <v>0</v>
      </c>
      <c r="L3514">
        <v>17</v>
      </c>
      <c r="M3514" t="b">
        <v>1</v>
      </c>
      <c r="N3514" s="6" t="s">
        <v>8271</v>
      </c>
      <c r="O3514" s="5">
        <f t="shared" si="216"/>
        <v>100</v>
      </c>
      <c r="P3514">
        <f t="shared" si="217"/>
        <v>58.823529411764703</v>
      </c>
      <c r="Q3514" s="6" t="s">
        <v>8317</v>
      </c>
      <c r="R3514" s="6" t="s">
        <v>8318</v>
      </c>
      <c r="S3514">
        <f t="shared" si="218"/>
        <v>2015</v>
      </c>
      <c r="T3514">
        <f t="shared" si="219"/>
        <v>2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9">
        <v>41793.999305555553</v>
      </c>
      <c r="J3515" s="9">
        <v>41780.887870370367</v>
      </c>
      <c r="K3515" t="b">
        <v>0</v>
      </c>
      <c r="L3515">
        <v>44</v>
      </c>
      <c r="M3515" t="b">
        <v>1</v>
      </c>
      <c r="N3515" s="6" t="s">
        <v>8271</v>
      </c>
      <c r="O3515" s="5">
        <f t="shared" si="216"/>
        <v>118.39285714285714</v>
      </c>
      <c r="P3515">
        <f t="shared" si="217"/>
        <v>75.340909090909093</v>
      </c>
      <c r="Q3515" s="6" t="s">
        <v>8317</v>
      </c>
      <c r="R3515" s="6" t="s">
        <v>8318</v>
      </c>
      <c r="S3515">
        <f t="shared" si="218"/>
        <v>2014</v>
      </c>
      <c r="T3515">
        <f t="shared" si="219"/>
        <v>5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9">
        <v>42036.999305555553</v>
      </c>
      <c r="J3516" s="9">
        <v>42020.638333333329</v>
      </c>
      <c r="K3516" t="b">
        <v>0</v>
      </c>
      <c r="L3516">
        <v>10</v>
      </c>
      <c r="M3516" t="b">
        <v>1</v>
      </c>
      <c r="N3516" s="6" t="s">
        <v>8271</v>
      </c>
      <c r="O3516" s="5">
        <f t="shared" si="216"/>
        <v>110.00000000000001</v>
      </c>
      <c r="P3516">
        <f t="shared" si="217"/>
        <v>55</v>
      </c>
      <c r="Q3516" s="6" t="s">
        <v>8317</v>
      </c>
      <c r="R3516" s="6" t="s">
        <v>8318</v>
      </c>
      <c r="S3516">
        <f t="shared" si="218"/>
        <v>2015</v>
      </c>
      <c r="T3516">
        <f t="shared" si="219"/>
        <v>1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9">
        <v>42155.564479166664</v>
      </c>
      <c r="J3517" s="9">
        <v>42125.564479166664</v>
      </c>
      <c r="K3517" t="b">
        <v>0</v>
      </c>
      <c r="L3517">
        <v>46</v>
      </c>
      <c r="M3517" t="b">
        <v>1</v>
      </c>
      <c r="N3517" s="6" t="s">
        <v>8271</v>
      </c>
      <c r="O3517" s="5">
        <f t="shared" si="216"/>
        <v>102.66666666666666</v>
      </c>
      <c r="P3517">
        <f t="shared" si="217"/>
        <v>66.956521739130437</v>
      </c>
      <c r="Q3517" s="6" t="s">
        <v>8317</v>
      </c>
      <c r="R3517" s="6" t="s">
        <v>8318</v>
      </c>
      <c r="S3517">
        <f t="shared" si="218"/>
        <v>2015</v>
      </c>
      <c r="T3517">
        <f t="shared" si="219"/>
        <v>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9">
        <v>41889.916666666664</v>
      </c>
      <c r="J3518" s="9">
        <v>41855.801736111105</v>
      </c>
      <c r="K3518" t="b">
        <v>0</v>
      </c>
      <c r="L3518">
        <v>11</v>
      </c>
      <c r="M3518" t="b">
        <v>1</v>
      </c>
      <c r="N3518" s="6" t="s">
        <v>8271</v>
      </c>
      <c r="O3518" s="5">
        <f t="shared" si="216"/>
        <v>100</v>
      </c>
      <c r="P3518">
        <f t="shared" si="217"/>
        <v>227.27272727272728</v>
      </c>
      <c r="Q3518" s="6" t="s">
        <v>8317</v>
      </c>
      <c r="R3518" s="6" t="s">
        <v>8318</v>
      </c>
      <c r="S3518">
        <f t="shared" si="218"/>
        <v>2014</v>
      </c>
      <c r="T3518">
        <f t="shared" si="219"/>
        <v>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9">
        <v>41824.25</v>
      </c>
      <c r="J3519" s="9">
        <v>41794.609189814815</v>
      </c>
      <c r="K3519" t="b">
        <v>0</v>
      </c>
      <c r="L3519">
        <v>13</v>
      </c>
      <c r="M3519" t="b">
        <v>1</v>
      </c>
      <c r="N3519" s="6" t="s">
        <v>8271</v>
      </c>
      <c r="O3519" s="5">
        <f t="shared" si="216"/>
        <v>100</v>
      </c>
      <c r="P3519">
        <f t="shared" si="217"/>
        <v>307.69230769230768</v>
      </c>
      <c r="Q3519" s="6" t="s">
        <v>8317</v>
      </c>
      <c r="R3519" s="6" t="s">
        <v>8318</v>
      </c>
      <c r="S3519">
        <f t="shared" si="218"/>
        <v>2014</v>
      </c>
      <c r="T3519">
        <f t="shared" si="219"/>
        <v>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9">
        <v>41914.38958333333</v>
      </c>
      <c r="J3520" s="9">
        <v>41893.575219907405</v>
      </c>
      <c r="K3520" t="b">
        <v>0</v>
      </c>
      <c r="L3520">
        <v>33</v>
      </c>
      <c r="M3520" t="b">
        <v>1</v>
      </c>
      <c r="N3520" s="6" t="s">
        <v>8271</v>
      </c>
      <c r="O3520" s="5">
        <f t="shared" si="216"/>
        <v>110.04599999999999</v>
      </c>
      <c r="P3520">
        <f t="shared" si="217"/>
        <v>50.020909090909093</v>
      </c>
      <c r="Q3520" s="6" t="s">
        <v>8317</v>
      </c>
      <c r="R3520" s="6" t="s">
        <v>8318</v>
      </c>
      <c r="S3520">
        <f t="shared" si="218"/>
        <v>2014</v>
      </c>
      <c r="T3520">
        <f t="shared" si="219"/>
        <v>9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9">
        <v>42067.390624999993</v>
      </c>
      <c r="J3521" s="9">
        <v>42037.390624999993</v>
      </c>
      <c r="K3521" t="b">
        <v>0</v>
      </c>
      <c r="L3521">
        <v>28</v>
      </c>
      <c r="M3521" t="b">
        <v>1</v>
      </c>
      <c r="N3521" s="6" t="s">
        <v>8271</v>
      </c>
      <c r="O3521" s="5">
        <f t="shared" si="216"/>
        <v>101.35000000000001</v>
      </c>
      <c r="P3521">
        <f t="shared" si="217"/>
        <v>72.392857142857139</v>
      </c>
      <c r="Q3521" s="6" t="s">
        <v>8317</v>
      </c>
      <c r="R3521" s="6" t="s">
        <v>8318</v>
      </c>
      <c r="S3521">
        <f t="shared" si="218"/>
        <v>2015</v>
      </c>
      <c r="T3521">
        <f t="shared" si="219"/>
        <v>2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9">
        <v>42253.365972222215</v>
      </c>
      <c r="J3522" s="9">
        <v>42227.615879629629</v>
      </c>
      <c r="K3522" t="b">
        <v>0</v>
      </c>
      <c r="L3522">
        <v>21</v>
      </c>
      <c r="M3522" t="b">
        <v>1</v>
      </c>
      <c r="N3522" s="6" t="s">
        <v>8271</v>
      </c>
      <c r="O3522" s="5">
        <f t="shared" ref="O3522:O3585" si="220">E3522/D3522*100</f>
        <v>100.75</v>
      </c>
      <c r="P3522">
        <f t="shared" ref="P3522:P3585" si="221">E3522/L3522</f>
        <v>95.952380952380949</v>
      </c>
      <c r="Q3522" s="6" t="s">
        <v>8317</v>
      </c>
      <c r="R3522" s="6" t="s">
        <v>8318</v>
      </c>
      <c r="S3522">
        <f t="shared" si="218"/>
        <v>2015</v>
      </c>
      <c r="T3522">
        <f t="shared" si="219"/>
        <v>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9">
        <v>41911.153009259258</v>
      </c>
      <c r="J3523" s="9">
        <v>41881.153009259258</v>
      </c>
      <c r="K3523" t="b">
        <v>0</v>
      </c>
      <c r="L3523">
        <v>13</v>
      </c>
      <c r="M3523" t="b">
        <v>1</v>
      </c>
      <c r="N3523" s="6" t="s">
        <v>8271</v>
      </c>
      <c r="O3523" s="5">
        <f t="shared" si="220"/>
        <v>169.42857142857144</v>
      </c>
      <c r="P3523">
        <f t="shared" si="221"/>
        <v>45.615384615384613</v>
      </c>
      <c r="Q3523" s="6" t="s">
        <v>8317</v>
      </c>
      <c r="R3523" s="6" t="s">
        <v>8318</v>
      </c>
      <c r="S3523">
        <f t="shared" ref="S3523:S3586" si="222">YEAR(J3523)</f>
        <v>2014</v>
      </c>
      <c r="T3523">
        <f t="shared" ref="T3523:T3586" si="223">MONTH(J3523)</f>
        <v>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9">
        <v>42262.212500000001</v>
      </c>
      <c r="J3524" s="9">
        <v>42234.581550925919</v>
      </c>
      <c r="K3524" t="b">
        <v>0</v>
      </c>
      <c r="L3524">
        <v>34</v>
      </c>
      <c r="M3524" t="b">
        <v>1</v>
      </c>
      <c r="N3524" s="6" t="s">
        <v>8271</v>
      </c>
      <c r="O3524" s="5">
        <f t="shared" si="220"/>
        <v>100</v>
      </c>
      <c r="P3524">
        <f t="shared" si="221"/>
        <v>41.029411764705884</v>
      </c>
      <c r="Q3524" s="6" t="s">
        <v>8317</v>
      </c>
      <c r="R3524" s="6" t="s">
        <v>8318</v>
      </c>
      <c r="S3524">
        <f t="shared" si="222"/>
        <v>2015</v>
      </c>
      <c r="T3524">
        <f t="shared" si="223"/>
        <v>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9">
        <v>42638.749999999993</v>
      </c>
      <c r="J3525" s="9">
        <v>42581.189212962963</v>
      </c>
      <c r="K3525" t="b">
        <v>0</v>
      </c>
      <c r="L3525">
        <v>80</v>
      </c>
      <c r="M3525" t="b">
        <v>1</v>
      </c>
      <c r="N3525" s="6" t="s">
        <v>8271</v>
      </c>
      <c r="O3525" s="5">
        <f t="shared" si="220"/>
        <v>113.65</v>
      </c>
      <c r="P3525">
        <f t="shared" si="221"/>
        <v>56.825000000000003</v>
      </c>
      <c r="Q3525" s="6" t="s">
        <v>8317</v>
      </c>
      <c r="R3525" s="6" t="s">
        <v>8318</v>
      </c>
      <c r="S3525">
        <f t="shared" si="222"/>
        <v>2016</v>
      </c>
      <c r="T3525">
        <f t="shared" si="223"/>
        <v>7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9">
        <v>41894.958333333328</v>
      </c>
      <c r="J3526" s="9">
        <v>41880.555243055554</v>
      </c>
      <c r="K3526" t="b">
        <v>0</v>
      </c>
      <c r="L3526">
        <v>74</v>
      </c>
      <c r="M3526" t="b">
        <v>1</v>
      </c>
      <c r="N3526" s="6" t="s">
        <v>8271</v>
      </c>
      <c r="O3526" s="5">
        <f t="shared" si="220"/>
        <v>101.56</v>
      </c>
      <c r="P3526">
        <f t="shared" si="221"/>
        <v>137.24324324324326</v>
      </c>
      <c r="Q3526" s="6" t="s">
        <v>8317</v>
      </c>
      <c r="R3526" s="6" t="s">
        <v>8318</v>
      </c>
      <c r="S3526">
        <f t="shared" si="222"/>
        <v>2014</v>
      </c>
      <c r="T3526">
        <f t="shared" si="223"/>
        <v>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9">
        <v>42225.458333333336</v>
      </c>
      <c r="J3527" s="9">
        <v>42214.487337962964</v>
      </c>
      <c r="K3527" t="b">
        <v>0</v>
      </c>
      <c r="L3527">
        <v>7</v>
      </c>
      <c r="M3527" t="b">
        <v>1</v>
      </c>
      <c r="N3527" s="6" t="s">
        <v>8271</v>
      </c>
      <c r="O3527" s="5">
        <f t="shared" si="220"/>
        <v>106</v>
      </c>
      <c r="P3527">
        <f t="shared" si="221"/>
        <v>75.714285714285708</v>
      </c>
      <c r="Q3527" s="6" t="s">
        <v>8317</v>
      </c>
      <c r="R3527" s="6" t="s">
        <v>8318</v>
      </c>
      <c r="S3527">
        <f t="shared" si="222"/>
        <v>2015</v>
      </c>
      <c r="T3527">
        <f t="shared" si="223"/>
        <v>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9">
        <v>42488.040972222218</v>
      </c>
      <c r="J3528" s="9">
        <v>42460.126979166664</v>
      </c>
      <c r="K3528" t="b">
        <v>0</v>
      </c>
      <c r="L3528">
        <v>34</v>
      </c>
      <c r="M3528" t="b">
        <v>1</v>
      </c>
      <c r="N3528" s="6" t="s">
        <v>8271</v>
      </c>
      <c r="O3528" s="5">
        <f t="shared" si="220"/>
        <v>102</v>
      </c>
      <c r="P3528">
        <f t="shared" si="221"/>
        <v>99</v>
      </c>
      <c r="Q3528" s="6" t="s">
        <v>8317</v>
      </c>
      <c r="R3528" s="6" t="s">
        <v>8318</v>
      </c>
      <c r="S3528">
        <f t="shared" si="222"/>
        <v>2016</v>
      </c>
      <c r="T3528">
        <f t="shared" si="223"/>
        <v>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9">
        <v>42195.957638888889</v>
      </c>
      <c r="J3529" s="9">
        <v>42166.814872685187</v>
      </c>
      <c r="K3529" t="b">
        <v>0</v>
      </c>
      <c r="L3529">
        <v>86</v>
      </c>
      <c r="M3529" t="b">
        <v>1</v>
      </c>
      <c r="N3529" s="6" t="s">
        <v>8271</v>
      </c>
      <c r="O3529" s="5">
        <f t="shared" si="220"/>
        <v>116.91666666666667</v>
      </c>
      <c r="P3529">
        <f t="shared" si="221"/>
        <v>81.569767441860463</v>
      </c>
      <c r="Q3529" s="6" t="s">
        <v>8317</v>
      </c>
      <c r="R3529" s="6" t="s">
        <v>8318</v>
      </c>
      <c r="S3529">
        <f t="shared" si="222"/>
        <v>2015</v>
      </c>
      <c r="T3529">
        <f t="shared" si="223"/>
        <v>6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9">
        <v>42753.293032407404</v>
      </c>
      <c r="J3530" s="9">
        <v>42733.293032407404</v>
      </c>
      <c r="K3530" t="b">
        <v>0</v>
      </c>
      <c r="L3530">
        <v>37</v>
      </c>
      <c r="M3530" t="b">
        <v>1</v>
      </c>
      <c r="N3530" s="6" t="s">
        <v>8271</v>
      </c>
      <c r="O3530" s="5">
        <f t="shared" si="220"/>
        <v>101.15151515151514</v>
      </c>
      <c r="P3530">
        <f t="shared" si="221"/>
        <v>45.108108108108105</v>
      </c>
      <c r="Q3530" s="6" t="s">
        <v>8317</v>
      </c>
      <c r="R3530" s="6" t="s">
        <v>8318</v>
      </c>
      <c r="S3530">
        <f t="shared" si="222"/>
        <v>2016</v>
      </c>
      <c r="T3530">
        <f t="shared" si="223"/>
        <v>12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9">
        <v>42197.833333333336</v>
      </c>
      <c r="J3531" s="9">
        <v>42177.553449074076</v>
      </c>
      <c r="K3531" t="b">
        <v>0</v>
      </c>
      <c r="L3531">
        <v>18</v>
      </c>
      <c r="M3531" t="b">
        <v>1</v>
      </c>
      <c r="N3531" s="6" t="s">
        <v>8271</v>
      </c>
      <c r="O3531" s="5">
        <f t="shared" si="220"/>
        <v>132</v>
      </c>
      <c r="P3531">
        <f t="shared" si="221"/>
        <v>36.666666666666664</v>
      </c>
      <c r="Q3531" s="6" t="s">
        <v>8317</v>
      </c>
      <c r="R3531" s="6" t="s">
        <v>8318</v>
      </c>
      <c r="S3531">
        <f t="shared" si="222"/>
        <v>2015</v>
      </c>
      <c r="T3531">
        <f t="shared" si="223"/>
        <v>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9">
        <v>42470.624999999993</v>
      </c>
      <c r="J3532" s="9">
        <v>42442.41501157407</v>
      </c>
      <c r="K3532" t="b">
        <v>0</v>
      </c>
      <c r="L3532">
        <v>22</v>
      </c>
      <c r="M3532" t="b">
        <v>1</v>
      </c>
      <c r="N3532" s="6" t="s">
        <v>8271</v>
      </c>
      <c r="O3532" s="5">
        <f t="shared" si="220"/>
        <v>100</v>
      </c>
      <c r="P3532">
        <f t="shared" si="221"/>
        <v>125</v>
      </c>
      <c r="Q3532" s="6" t="s">
        <v>8317</v>
      </c>
      <c r="R3532" s="6" t="s">
        <v>8318</v>
      </c>
      <c r="S3532">
        <f t="shared" si="222"/>
        <v>2016</v>
      </c>
      <c r="T3532">
        <f t="shared" si="223"/>
        <v>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9">
        <v>42551.44599537037</v>
      </c>
      <c r="J3533" s="9">
        <v>42521.44599537037</v>
      </c>
      <c r="K3533" t="b">
        <v>0</v>
      </c>
      <c r="L3533">
        <v>26</v>
      </c>
      <c r="M3533" t="b">
        <v>1</v>
      </c>
      <c r="N3533" s="6" t="s">
        <v>8271</v>
      </c>
      <c r="O3533" s="5">
        <f t="shared" si="220"/>
        <v>128</v>
      </c>
      <c r="P3533">
        <f t="shared" si="221"/>
        <v>49.230769230769234</v>
      </c>
      <c r="Q3533" s="6" t="s">
        <v>8317</v>
      </c>
      <c r="R3533" s="6" t="s">
        <v>8318</v>
      </c>
      <c r="S3533">
        <f t="shared" si="222"/>
        <v>2016</v>
      </c>
      <c r="T3533">
        <f t="shared" si="223"/>
        <v>5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9">
        <v>41899.957638888889</v>
      </c>
      <c r="J3534" s="9">
        <v>41884.391516203701</v>
      </c>
      <c r="K3534" t="b">
        <v>0</v>
      </c>
      <c r="L3534">
        <v>27</v>
      </c>
      <c r="M3534" t="b">
        <v>1</v>
      </c>
      <c r="N3534" s="6" t="s">
        <v>8271</v>
      </c>
      <c r="O3534" s="5">
        <f t="shared" si="220"/>
        <v>118.95833333333334</v>
      </c>
      <c r="P3534">
        <f t="shared" si="221"/>
        <v>42.296296296296298</v>
      </c>
      <c r="Q3534" s="6" t="s">
        <v>8317</v>
      </c>
      <c r="R3534" s="6" t="s">
        <v>8318</v>
      </c>
      <c r="S3534">
        <f t="shared" si="222"/>
        <v>2014</v>
      </c>
      <c r="T3534">
        <f t="shared" si="223"/>
        <v>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9">
        <v>42319.594525462955</v>
      </c>
      <c r="J3535" s="9">
        <v>42289.552858796298</v>
      </c>
      <c r="K3535" t="b">
        <v>0</v>
      </c>
      <c r="L3535">
        <v>8</v>
      </c>
      <c r="M3535" t="b">
        <v>1</v>
      </c>
      <c r="N3535" s="6" t="s">
        <v>8271</v>
      </c>
      <c r="O3535" s="5">
        <f t="shared" si="220"/>
        <v>126.2</v>
      </c>
      <c r="P3535">
        <f t="shared" si="221"/>
        <v>78.875</v>
      </c>
      <c r="Q3535" s="6" t="s">
        <v>8317</v>
      </c>
      <c r="R3535" s="6" t="s">
        <v>8318</v>
      </c>
      <c r="S3535">
        <f t="shared" si="222"/>
        <v>2015</v>
      </c>
      <c r="T3535">
        <f t="shared" si="223"/>
        <v>10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9">
        <v>42278.416932870365</v>
      </c>
      <c r="J3536" s="9">
        <v>42243.416932870365</v>
      </c>
      <c r="K3536" t="b">
        <v>0</v>
      </c>
      <c r="L3536">
        <v>204</v>
      </c>
      <c r="M3536" t="b">
        <v>1</v>
      </c>
      <c r="N3536" s="6" t="s">
        <v>8271</v>
      </c>
      <c r="O3536" s="5">
        <f t="shared" si="220"/>
        <v>156.20000000000002</v>
      </c>
      <c r="P3536">
        <f t="shared" si="221"/>
        <v>38.284313725490193</v>
      </c>
      <c r="Q3536" s="6" t="s">
        <v>8317</v>
      </c>
      <c r="R3536" s="6" t="s">
        <v>8318</v>
      </c>
      <c r="S3536">
        <f t="shared" si="222"/>
        <v>2015</v>
      </c>
      <c r="T3536">
        <f t="shared" si="223"/>
        <v>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9">
        <v>42279.541666666664</v>
      </c>
      <c r="J3537" s="9">
        <v>42248.431828703695</v>
      </c>
      <c r="K3537" t="b">
        <v>0</v>
      </c>
      <c r="L3537">
        <v>46</v>
      </c>
      <c r="M3537" t="b">
        <v>1</v>
      </c>
      <c r="N3537" s="6" t="s">
        <v>8271</v>
      </c>
      <c r="O3537" s="5">
        <f t="shared" si="220"/>
        <v>103.15</v>
      </c>
      <c r="P3537">
        <f t="shared" si="221"/>
        <v>44.847826086956523</v>
      </c>
      <c r="Q3537" s="6" t="s">
        <v>8317</v>
      </c>
      <c r="R3537" s="6" t="s">
        <v>8318</v>
      </c>
      <c r="S3537">
        <f t="shared" si="222"/>
        <v>2015</v>
      </c>
      <c r="T3537">
        <f t="shared" si="223"/>
        <v>9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9">
        <v>42358.290972222218</v>
      </c>
      <c r="J3538" s="9">
        <v>42328.518807870372</v>
      </c>
      <c r="K3538" t="b">
        <v>0</v>
      </c>
      <c r="L3538">
        <v>17</v>
      </c>
      <c r="M3538" t="b">
        <v>1</v>
      </c>
      <c r="N3538" s="6" t="s">
        <v>8271</v>
      </c>
      <c r="O3538" s="5">
        <f t="shared" si="220"/>
        <v>153.33333333333334</v>
      </c>
      <c r="P3538">
        <f t="shared" si="221"/>
        <v>13.529411764705882</v>
      </c>
      <c r="Q3538" s="6" t="s">
        <v>8317</v>
      </c>
      <c r="R3538" s="6" t="s">
        <v>8318</v>
      </c>
      <c r="S3538">
        <f t="shared" si="222"/>
        <v>2015</v>
      </c>
      <c r="T3538">
        <f t="shared" si="223"/>
        <v>11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9">
        <v>41960.124305555553</v>
      </c>
      <c r="J3539" s="9">
        <v>41923.146018518513</v>
      </c>
      <c r="K3539" t="b">
        <v>0</v>
      </c>
      <c r="L3539">
        <v>28</v>
      </c>
      <c r="M3539" t="b">
        <v>1</v>
      </c>
      <c r="N3539" s="6" t="s">
        <v>8271</v>
      </c>
      <c r="O3539" s="5">
        <f t="shared" si="220"/>
        <v>180.44444444444446</v>
      </c>
      <c r="P3539">
        <f t="shared" si="221"/>
        <v>43.5</v>
      </c>
      <c r="Q3539" s="6" t="s">
        <v>8317</v>
      </c>
      <c r="R3539" s="6" t="s">
        <v>8318</v>
      </c>
      <c r="S3539">
        <f t="shared" si="222"/>
        <v>2014</v>
      </c>
      <c r="T3539">
        <f t="shared" si="223"/>
        <v>10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9">
        <v>42599.212268518517</v>
      </c>
      <c r="J3540" s="9">
        <v>42571.212268518517</v>
      </c>
      <c r="K3540" t="b">
        <v>0</v>
      </c>
      <c r="L3540">
        <v>83</v>
      </c>
      <c r="M3540" t="b">
        <v>1</v>
      </c>
      <c r="N3540" s="6" t="s">
        <v>8271</v>
      </c>
      <c r="O3540" s="5">
        <f t="shared" si="220"/>
        <v>128.44999999999999</v>
      </c>
      <c r="P3540">
        <f t="shared" si="221"/>
        <v>30.951807228915662</v>
      </c>
      <c r="Q3540" s="6" t="s">
        <v>8317</v>
      </c>
      <c r="R3540" s="6" t="s">
        <v>8318</v>
      </c>
      <c r="S3540">
        <f t="shared" si="222"/>
        <v>2016</v>
      </c>
      <c r="T3540">
        <f t="shared" si="223"/>
        <v>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9">
        <v>42621.547708333332</v>
      </c>
      <c r="J3541" s="9">
        <v>42600.547708333332</v>
      </c>
      <c r="K3541" t="b">
        <v>0</v>
      </c>
      <c r="L3541">
        <v>13</v>
      </c>
      <c r="M3541" t="b">
        <v>1</v>
      </c>
      <c r="N3541" s="6" t="s">
        <v>8271</v>
      </c>
      <c r="O3541" s="5">
        <f t="shared" si="220"/>
        <v>119.66666666666667</v>
      </c>
      <c r="P3541">
        <f t="shared" si="221"/>
        <v>55.230769230769234</v>
      </c>
      <c r="Q3541" s="6" t="s">
        <v>8317</v>
      </c>
      <c r="R3541" s="6" t="s">
        <v>8318</v>
      </c>
      <c r="S3541">
        <f t="shared" si="222"/>
        <v>2016</v>
      </c>
      <c r="T3541">
        <f t="shared" si="223"/>
        <v>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9">
        <v>42546.795034722221</v>
      </c>
      <c r="J3542" s="9">
        <v>42516.795034722221</v>
      </c>
      <c r="K3542" t="b">
        <v>0</v>
      </c>
      <c r="L3542">
        <v>8</v>
      </c>
      <c r="M3542" t="b">
        <v>1</v>
      </c>
      <c r="N3542" s="6" t="s">
        <v>8271</v>
      </c>
      <c r="O3542" s="5">
        <f t="shared" si="220"/>
        <v>123</v>
      </c>
      <c r="P3542">
        <f t="shared" si="221"/>
        <v>46.125</v>
      </c>
      <c r="Q3542" s="6" t="s">
        <v>8317</v>
      </c>
      <c r="R3542" s="6" t="s">
        <v>8318</v>
      </c>
      <c r="S3542">
        <f t="shared" si="222"/>
        <v>2016</v>
      </c>
      <c r="T3542">
        <f t="shared" si="223"/>
        <v>5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9">
        <v>42247.521701388883</v>
      </c>
      <c r="J3543" s="9">
        <v>42222.521701388883</v>
      </c>
      <c r="K3543" t="b">
        <v>0</v>
      </c>
      <c r="L3543">
        <v>32</v>
      </c>
      <c r="M3543" t="b">
        <v>1</v>
      </c>
      <c r="N3543" s="6" t="s">
        <v>8271</v>
      </c>
      <c r="O3543" s="5">
        <f t="shared" si="220"/>
        <v>105</v>
      </c>
      <c r="P3543">
        <f t="shared" si="221"/>
        <v>39.375</v>
      </c>
      <c r="Q3543" s="6" t="s">
        <v>8317</v>
      </c>
      <c r="R3543" s="6" t="s">
        <v>8318</v>
      </c>
      <c r="S3543">
        <f t="shared" si="222"/>
        <v>2015</v>
      </c>
      <c r="T3543">
        <f t="shared" si="223"/>
        <v>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9">
        <v>41889.391458333332</v>
      </c>
      <c r="J3544" s="9">
        <v>41829.391458333332</v>
      </c>
      <c r="K3544" t="b">
        <v>0</v>
      </c>
      <c r="L3544">
        <v>85</v>
      </c>
      <c r="M3544" t="b">
        <v>1</v>
      </c>
      <c r="N3544" s="6" t="s">
        <v>8271</v>
      </c>
      <c r="O3544" s="5">
        <f t="shared" si="220"/>
        <v>102.23636363636363</v>
      </c>
      <c r="P3544">
        <f t="shared" si="221"/>
        <v>66.152941176470591</v>
      </c>
      <c r="Q3544" s="6" t="s">
        <v>8317</v>
      </c>
      <c r="R3544" s="6" t="s">
        <v>8318</v>
      </c>
      <c r="S3544">
        <f t="shared" si="222"/>
        <v>2014</v>
      </c>
      <c r="T3544">
        <f t="shared" si="223"/>
        <v>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9">
        <v>42180.546979166662</v>
      </c>
      <c r="J3545" s="9">
        <v>42150.546979166662</v>
      </c>
      <c r="K3545" t="b">
        <v>0</v>
      </c>
      <c r="L3545">
        <v>29</v>
      </c>
      <c r="M3545" t="b">
        <v>1</v>
      </c>
      <c r="N3545" s="6" t="s">
        <v>8271</v>
      </c>
      <c r="O3545" s="5">
        <f t="shared" si="220"/>
        <v>104.66666666666666</v>
      </c>
      <c r="P3545">
        <f t="shared" si="221"/>
        <v>54.137931034482762</v>
      </c>
      <c r="Q3545" s="6" t="s">
        <v>8317</v>
      </c>
      <c r="R3545" s="6" t="s">
        <v>8318</v>
      </c>
      <c r="S3545">
        <f t="shared" si="222"/>
        <v>2015</v>
      </c>
      <c r="T3545">
        <f t="shared" si="223"/>
        <v>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9">
        <v>42070.623344907406</v>
      </c>
      <c r="J3546" s="9">
        <v>42040.623344907406</v>
      </c>
      <c r="K3546" t="b">
        <v>0</v>
      </c>
      <c r="L3546">
        <v>24</v>
      </c>
      <c r="M3546" t="b">
        <v>1</v>
      </c>
      <c r="N3546" s="6" t="s">
        <v>8271</v>
      </c>
      <c r="O3546" s="5">
        <f t="shared" si="220"/>
        <v>100</v>
      </c>
      <c r="P3546">
        <f t="shared" si="221"/>
        <v>104.16666666666667</v>
      </c>
      <c r="Q3546" s="6" t="s">
        <v>8317</v>
      </c>
      <c r="R3546" s="6" t="s">
        <v>8318</v>
      </c>
      <c r="S3546">
        <f t="shared" si="222"/>
        <v>2015</v>
      </c>
      <c r="T3546">
        <f t="shared" si="223"/>
        <v>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9">
        <v>42105.599062499998</v>
      </c>
      <c r="J3547" s="9">
        <v>42075.599062499998</v>
      </c>
      <c r="K3547" t="b">
        <v>0</v>
      </c>
      <c r="L3547">
        <v>8</v>
      </c>
      <c r="M3547" t="b">
        <v>1</v>
      </c>
      <c r="N3547" s="6" t="s">
        <v>8271</v>
      </c>
      <c r="O3547" s="5">
        <f t="shared" si="220"/>
        <v>100.4</v>
      </c>
      <c r="P3547">
        <f t="shared" si="221"/>
        <v>31.375</v>
      </c>
      <c r="Q3547" s="6" t="s">
        <v>8317</v>
      </c>
      <c r="R3547" s="6" t="s">
        <v>8318</v>
      </c>
      <c r="S3547">
        <f t="shared" si="222"/>
        <v>2015</v>
      </c>
      <c r="T3547">
        <f t="shared" si="223"/>
        <v>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9">
        <v>42094.957638888889</v>
      </c>
      <c r="J3548" s="9">
        <v>42073.452361111107</v>
      </c>
      <c r="K3548" t="b">
        <v>0</v>
      </c>
      <c r="L3548">
        <v>19</v>
      </c>
      <c r="M3548" t="b">
        <v>1</v>
      </c>
      <c r="N3548" s="6" t="s">
        <v>8271</v>
      </c>
      <c r="O3548" s="5">
        <f t="shared" si="220"/>
        <v>102.27272727272727</v>
      </c>
      <c r="P3548">
        <f t="shared" si="221"/>
        <v>59.210526315789473</v>
      </c>
      <c r="Q3548" s="6" t="s">
        <v>8317</v>
      </c>
      <c r="R3548" s="6" t="s">
        <v>8318</v>
      </c>
      <c r="S3548">
        <f t="shared" si="222"/>
        <v>2015</v>
      </c>
      <c r="T3548">
        <f t="shared" si="223"/>
        <v>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9">
        <v>42503.957638888889</v>
      </c>
      <c r="J3549" s="9">
        <v>42479.870381944442</v>
      </c>
      <c r="K3549" t="b">
        <v>0</v>
      </c>
      <c r="L3549">
        <v>336</v>
      </c>
      <c r="M3549" t="b">
        <v>1</v>
      </c>
      <c r="N3549" s="6" t="s">
        <v>8271</v>
      </c>
      <c r="O3549" s="5">
        <f t="shared" si="220"/>
        <v>114.40928571428573</v>
      </c>
      <c r="P3549">
        <f t="shared" si="221"/>
        <v>119.17633928571429</v>
      </c>
      <c r="Q3549" s="6" t="s">
        <v>8317</v>
      </c>
      <c r="R3549" s="6" t="s">
        <v>8318</v>
      </c>
      <c r="S3549">
        <f t="shared" si="222"/>
        <v>2016</v>
      </c>
      <c r="T3549">
        <f t="shared" si="223"/>
        <v>4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9">
        <v>42433.833333333336</v>
      </c>
      <c r="J3550" s="9">
        <v>42411.733958333331</v>
      </c>
      <c r="K3550" t="b">
        <v>0</v>
      </c>
      <c r="L3550">
        <v>13</v>
      </c>
      <c r="M3550" t="b">
        <v>1</v>
      </c>
      <c r="N3550" s="6" t="s">
        <v>8271</v>
      </c>
      <c r="O3550" s="5">
        <f t="shared" si="220"/>
        <v>101.9047619047619</v>
      </c>
      <c r="P3550">
        <f t="shared" si="221"/>
        <v>164.61538461538461</v>
      </c>
      <c r="Q3550" s="6" t="s">
        <v>8317</v>
      </c>
      <c r="R3550" s="6" t="s">
        <v>8318</v>
      </c>
      <c r="S3550">
        <f t="shared" si="222"/>
        <v>2016</v>
      </c>
      <c r="T3550">
        <f t="shared" si="223"/>
        <v>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9">
        <v>42251.186030092591</v>
      </c>
      <c r="J3551" s="9">
        <v>42223.186030092591</v>
      </c>
      <c r="K3551" t="b">
        <v>0</v>
      </c>
      <c r="L3551">
        <v>42</v>
      </c>
      <c r="M3551" t="b">
        <v>1</v>
      </c>
      <c r="N3551" s="6" t="s">
        <v>8271</v>
      </c>
      <c r="O3551" s="5">
        <f t="shared" si="220"/>
        <v>102</v>
      </c>
      <c r="P3551">
        <f t="shared" si="221"/>
        <v>24.285714285714285</v>
      </c>
      <c r="Q3551" s="6" t="s">
        <v>8317</v>
      </c>
      <c r="R3551" s="6" t="s">
        <v>8318</v>
      </c>
      <c r="S3551">
        <f t="shared" si="222"/>
        <v>2015</v>
      </c>
      <c r="T3551">
        <f t="shared" si="223"/>
        <v>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9">
        <v>42492.685162037036</v>
      </c>
      <c r="J3552" s="9">
        <v>42462.685162037036</v>
      </c>
      <c r="K3552" t="b">
        <v>0</v>
      </c>
      <c r="L3552">
        <v>64</v>
      </c>
      <c r="M3552" t="b">
        <v>1</v>
      </c>
      <c r="N3552" s="6" t="s">
        <v>8271</v>
      </c>
      <c r="O3552" s="5">
        <f t="shared" si="220"/>
        <v>104.80000000000001</v>
      </c>
      <c r="P3552">
        <f t="shared" si="221"/>
        <v>40.9375</v>
      </c>
      <c r="Q3552" s="6" t="s">
        <v>8317</v>
      </c>
      <c r="R3552" s="6" t="s">
        <v>8318</v>
      </c>
      <c r="S3552">
        <f t="shared" si="222"/>
        <v>2016</v>
      </c>
      <c r="T3552">
        <f t="shared" si="223"/>
        <v>4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9">
        <v>41781.713194444441</v>
      </c>
      <c r="J3553" s="9">
        <v>41753.307523148142</v>
      </c>
      <c r="K3553" t="b">
        <v>0</v>
      </c>
      <c r="L3553">
        <v>25</v>
      </c>
      <c r="M3553" t="b">
        <v>1</v>
      </c>
      <c r="N3553" s="6" t="s">
        <v>8271</v>
      </c>
      <c r="O3553" s="5">
        <f t="shared" si="220"/>
        <v>101.83333333333333</v>
      </c>
      <c r="P3553">
        <f t="shared" si="221"/>
        <v>61.1</v>
      </c>
      <c r="Q3553" s="6" t="s">
        <v>8317</v>
      </c>
      <c r="R3553" s="6" t="s">
        <v>8318</v>
      </c>
      <c r="S3553">
        <f t="shared" si="222"/>
        <v>2014</v>
      </c>
      <c r="T3553">
        <f t="shared" si="223"/>
        <v>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9">
        <v>41818.378749999996</v>
      </c>
      <c r="J3554" s="9">
        <v>41788.378749999996</v>
      </c>
      <c r="K3554" t="b">
        <v>0</v>
      </c>
      <c r="L3554">
        <v>20</v>
      </c>
      <c r="M3554" t="b">
        <v>1</v>
      </c>
      <c r="N3554" s="6" t="s">
        <v>8271</v>
      </c>
      <c r="O3554" s="5">
        <f t="shared" si="220"/>
        <v>100</v>
      </c>
      <c r="P3554">
        <f t="shared" si="221"/>
        <v>38.65</v>
      </c>
      <c r="Q3554" s="6" t="s">
        <v>8317</v>
      </c>
      <c r="R3554" s="6" t="s">
        <v>8318</v>
      </c>
      <c r="S3554">
        <f t="shared" si="222"/>
        <v>2014</v>
      </c>
      <c r="T3554">
        <f t="shared" si="223"/>
        <v>5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9">
        <v>42227.791666666664</v>
      </c>
      <c r="J3555" s="9">
        <v>42195.820370370369</v>
      </c>
      <c r="K3555" t="b">
        <v>0</v>
      </c>
      <c r="L3555">
        <v>104</v>
      </c>
      <c r="M3555" t="b">
        <v>1</v>
      </c>
      <c r="N3555" s="6" t="s">
        <v>8271</v>
      </c>
      <c r="O3555" s="5">
        <f t="shared" si="220"/>
        <v>106.27272727272728</v>
      </c>
      <c r="P3555">
        <f t="shared" si="221"/>
        <v>56.20192307692308</v>
      </c>
      <c r="Q3555" s="6" t="s">
        <v>8317</v>
      </c>
      <c r="R3555" s="6" t="s">
        <v>8318</v>
      </c>
      <c r="S3555">
        <f t="shared" si="222"/>
        <v>2015</v>
      </c>
      <c r="T3555">
        <f t="shared" si="223"/>
        <v>7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9">
        <v>42046.499999999993</v>
      </c>
      <c r="J3556" s="9">
        <v>42015.842118055552</v>
      </c>
      <c r="K3556" t="b">
        <v>0</v>
      </c>
      <c r="L3556">
        <v>53</v>
      </c>
      <c r="M3556" t="b">
        <v>1</v>
      </c>
      <c r="N3556" s="6" t="s">
        <v>8271</v>
      </c>
      <c r="O3556" s="5">
        <f t="shared" si="220"/>
        <v>113.42219999999999</v>
      </c>
      <c r="P3556">
        <f t="shared" si="221"/>
        <v>107.00207547169811</v>
      </c>
      <c r="Q3556" s="6" t="s">
        <v>8317</v>
      </c>
      <c r="R3556" s="6" t="s">
        <v>8318</v>
      </c>
      <c r="S3556">
        <f t="shared" si="222"/>
        <v>2015</v>
      </c>
      <c r="T3556">
        <f t="shared" si="223"/>
        <v>1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9">
        <v>42691.27539351851</v>
      </c>
      <c r="J3557" s="9">
        <v>42661.233726851853</v>
      </c>
      <c r="K3557" t="b">
        <v>0</v>
      </c>
      <c r="L3557">
        <v>14</v>
      </c>
      <c r="M3557" t="b">
        <v>1</v>
      </c>
      <c r="N3557" s="6" t="s">
        <v>8271</v>
      </c>
      <c r="O3557" s="5">
        <f t="shared" si="220"/>
        <v>100</v>
      </c>
      <c r="P3557">
        <f t="shared" si="221"/>
        <v>171.42857142857142</v>
      </c>
      <c r="Q3557" s="6" t="s">
        <v>8317</v>
      </c>
      <c r="R3557" s="6" t="s">
        <v>8318</v>
      </c>
      <c r="S3557">
        <f t="shared" si="222"/>
        <v>2016</v>
      </c>
      <c r="T3557">
        <f t="shared" si="223"/>
        <v>10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9">
        <v>41868.441249999996</v>
      </c>
      <c r="J3558" s="9">
        <v>41808.441249999996</v>
      </c>
      <c r="K3558" t="b">
        <v>0</v>
      </c>
      <c r="L3558">
        <v>20</v>
      </c>
      <c r="M3558" t="b">
        <v>1</v>
      </c>
      <c r="N3558" s="6" t="s">
        <v>8271</v>
      </c>
      <c r="O3558" s="5">
        <f t="shared" si="220"/>
        <v>100.45454545454547</v>
      </c>
      <c r="P3558">
        <f t="shared" si="221"/>
        <v>110.5</v>
      </c>
      <c r="Q3558" s="6" t="s">
        <v>8317</v>
      </c>
      <c r="R3558" s="6" t="s">
        <v>8318</v>
      </c>
      <c r="S3558">
        <f t="shared" si="222"/>
        <v>2014</v>
      </c>
      <c r="T3558">
        <f t="shared" si="223"/>
        <v>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9">
        <v>41764.068414351852</v>
      </c>
      <c r="J3559" s="9">
        <v>41730.068414351852</v>
      </c>
      <c r="K3559" t="b">
        <v>0</v>
      </c>
      <c r="L3559">
        <v>558</v>
      </c>
      <c r="M3559" t="b">
        <v>1</v>
      </c>
      <c r="N3559" s="6" t="s">
        <v>8271</v>
      </c>
      <c r="O3559" s="5">
        <f t="shared" si="220"/>
        <v>100.03599999999999</v>
      </c>
      <c r="P3559">
        <f t="shared" si="221"/>
        <v>179.27598566308242</v>
      </c>
      <c r="Q3559" s="6" t="s">
        <v>8317</v>
      </c>
      <c r="R3559" s="6" t="s">
        <v>8318</v>
      </c>
      <c r="S3559">
        <f t="shared" si="222"/>
        <v>2014</v>
      </c>
      <c r="T3559">
        <f t="shared" si="223"/>
        <v>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9">
        <v>42181.666666666664</v>
      </c>
      <c r="J3560" s="9">
        <v>42139.608506944445</v>
      </c>
      <c r="K3560" t="b">
        <v>0</v>
      </c>
      <c r="L3560">
        <v>22</v>
      </c>
      <c r="M3560" t="b">
        <v>1</v>
      </c>
      <c r="N3560" s="6" t="s">
        <v>8271</v>
      </c>
      <c r="O3560" s="5">
        <f t="shared" si="220"/>
        <v>144</v>
      </c>
      <c r="P3560">
        <f t="shared" si="221"/>
        <v>22.90909090909091</v>
      </c>
      <c r="Q3560" s="6" t="s">
        <v>8317</v>
      </c>
      <c r="R3560" s="6" t="s">
        <v>8318</v>
      </c>
      <c r="S3560">
        <f t="shared" si="222"/>
        <v>2015</v>
      </c>
      <c r="T3560">
        <f t="shared" si="223"/>
        <v>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9">
        <v>42216.165277777771</v>
      </c>
      <c r="J3561" s="9">
        <v>42193.887824074067</v>
      </c>
      <c r="K3561" t="b">
        <v>0</v>
      </c>
      <c r="L3561">
        <v>24</v>
      </c>
      <c r="M3561" t="b">
        <v>1</v>
      </c>
      <c r="N3561" s="6" t="s">
        <v>8271</v>
      </c>
      <c r="O3561" s="5">
        <f t="shared" si="220"/>
        <v>103.49999999999999</v>
      </c>
      <c r="P3561">
        <f t="shared" si="221"/>
        <v>43.125</v>
      </c>
      <c r="Q3561" s="6" t="s">
        <v>8317</v>
      </c>
      <c r="R3561" s="6" t="s">
        <v>8318</v>
      </c>
      <c r="S3561">
        <f t="shared" si="222"/>
        <v>2015</v>
      </c>
      <c r="T3561">
        <f t="shared" si="223"/>
        <v>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9">
        <v>42150.906249999993</v>
      </c>
      <c r="J3562" s="9">
        <v>42115.681319444448</v>
      </c>
      <c r="K3562" t="b">
        <v>0</v>
      </c>
      <c r="L3562">
        <v>74</v>
      </c>
      <c r="M3562" t="b">
        <v>1</v>
      </c>
      <c r="N3562" s="6" t="s">
        <v>8271</v>
      </c>
      <c r="O3562" s="5">
        <f t="shared" si="220"/>
        <v>108.43750000000001</v>
      </c>
      <c r="P3562">
        <f t="shared" si="221"/>
        <v>46.891891891891895</v>
      </c>
      <c r="Q3562" s="6" t="s">
        <v>8317</v>
      </c>
      <c r="R3562" s="6" t="s">
        <v>8318</v>
      </c>
      <c r="S3562">
        <f t="shared" si="222"/>
        <v>2015</v>
      </c>
      <c r="T3562">
        <f t="shared" si="223"/>
        <v>4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9">
        <v>42221.566666666658</v>
      </c>
      <c r="J3563" s="9">
        <v>42203.471967592595</v>
      </c>
      <c r="K3563" t="b">
        <v>0</v>
      </c>
      <c r="L3563">
        <v>54</v>
      </c>
      <c r="M3563" t="b">
        <v>1</v>
      </c>
      <c r="N3563" s="6" t="s">
        <v>8271</v>
      </c>
      <c r="O3563" s="5">
        <f t="shared" si="220"/>
        <v>102.4</v>
      </c>
      <c r="P3563">
        <f t="shared" si="221"/>
        <v>47.407407407407405</v>
      </c>
      <c r="Q3563" s="6" t="s">
        <v>8317</v>
      </c>
      <c r="R3563" s="6" t="s">
        <v>8318</v>
      </c>
      <c r="S3563">
        <f t="shared" si="222"/>
        <v>2015</v>
      </c>
      <c r="T3563">
        <f t="shared" si="223"/>
        <v>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9">
        <v>42442.708333333336</v>
      </c>
      <c r="J3564" s="9">
        <v>42433.553553240738</v>
      </c>
      <c r="K3564" t="b">
        <v>0</v>
      </c>
      <c r="L3564">
        <v>31</v>
      </c>
      <c r="M3564" t="b">
        <v>1</v>
      </c>
      <c r="N3564" s="6" t="s">
        <v>8271</v>
      </c>
      <c r="O3564" s="5">
        <f t="shared" si="220"/>
        <v>148.88888888888889</v>
      </c>
      <c r="P3564">
        <f t="shared" si="221"/>
        <v>15.129032258064516</v>
      </c>
      <c r="Q3564" s="6" t="s">
        <v>8317</v>
      </c>
      <c r="R3564" s="6" t="s">
        <v>8318</v>
      </c>
      <c r="S3564">
        <f t="shared" si="222"/>
        <v>2016</v>
      </c>
      <c r="T3564">
        <f t="shared" si="223"/>
        <v>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9">
        <v>42583.583333333336</v>
      </c>
      <c r="J3565" s="9">
        <v>42555.46361111111</v>
      </c>
      <c r="K3565" t="b">
        <v>0</v>
      </c>
      <c r="L3565">
        <v>25</v>
      </c>
      <c r="M3565" t="b">
        <v>1</v>
      </c>
      <c r="N3565" s="6" t="s">
        <v>8271</v>
      </c>
      <c r="O3565" s="5">
        <f t="shared" si="220"/>
        <v>105.49000000000002</v>
      </c>
      <c r="P3565">
        <f t="shared" si="221"/>
        <v>21.098000000000003</v>
      </c>
      <c r="Q3565" s="6" t="s">
        <v>8317</v>
      </c>
      <c r="R3565" s="6" t="s">
        <v>8318</v>
      </c>
      <c r="S3565">
        <f t="shared" si="222"/>
        <v>2016</v>
      </c>
      <c r="T3565">
        <f t="shared" si="223"/>
        <v>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9">
        <v>42282.458333333336</v>
      </c>
      <c r="J3566" s="9">
        <v>42236.414918981485</v>
      </c>
      <c r="K3566" t="b">
        <v>0</v>
      </c>
      <c r="L3566">
        <v>17</v>
      </c>
      <c r="M3566" t="b">
        <v>1</v>
      </c>
      <c r="N3566" s="6" t="s">
        <v>8271</v>
      </c>
      <c r="O3566" s="5">
        <f t="shared" si="220"/>
        <v>100.49999999999999</v>
      </c>
      <c r="P3566">
        <f t="shared" si="221"/>
        <v>59.117647058823529</v>
      </c>
      <c r="Q3566" s="6" t="s">
        <v>8317</v>
      </c>
      <c r="R3566" s="6" t="s">
        <v>8318</v>
      </c>
      <c r="S3566">
        <f t="shared" si="222"/>
        <v>2015</v>
      </c>
      <c r="T3566">
        <f t="shared" si="223"/>
        <v>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9">
        <v>42004.534814814811</v>
      </c>
      <c r="J3567" s="9">
        <v>41974.534814814811</v>
      </c>
      <c r="K3567" t="b">
        <v>0</v>
      </c>
      <c r="L3567">
        <v>12</v>
      </c>
      <c r="M3567" t="b">
        <v>1</v>
      </c>
      <c r="N3567" s="6" t="s">
        <v>8271</v>
      </c>
      <c r="O3567" s="5">
        <f t="shared" si="220"/>
        <v>130.55555555555557</v>
      </c>
      <c r="P3567">
        <f t="shared" si="221"/>
        <v>97.916666666666671</v>
      </c>
      <c r="Q3567" s="6" t="s">
        <v>8317</v>
      </c>
      <c r="R3567" s="6" t="s">
        <v>8318</v>
      </c>
      <c r="S3567">
        <f t="shared" si="222"/>
        <v>2014</v>
      </c>
      <c r="T3567">
        <f t="shared" si="223"/>
        <v>12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9">
        <v>42027.299571759257</v>
      </c>
      <c r="J3568" s="9">
        <v>41997.299571759257</v>
      </c>
      <c r="K3568" t="b">
        <v>0</v>
      </c>
      <c r="L3568">
        <v>38</v>
      </c>
      <c r="M3568" t="b">
        <v>1</v>
      </c>
      <c r="N3568" s="6" t="s">
        <v>8271</v>
      </c>
      <c r="O3568" s="5">
        <f t="shared" si="220"/>
        <v>104.75000000000001</v>
      </c>
      <c r="P3568">
        <f t="shared" si="221"/>
        <v>55.131578947368418</v>
      </c>
      <c r="Q3568" s="6" t="s">
        <v>8317</v>
      </c>
      <c r="R3568" s="6" t="s">
        <v>8318</v>
      </c>
      <c r="S3568">
        <f t="shared" si="222"/>
        <v>2014</v>
      </c>
      <c r="T3568">
        <f t="shared" si="223"/>
        <v>12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9">
        <v>42165.602361111109</v>
      </c>
      <c r="J3569" s="9">
        <v>42135.602361111109</v>
      </c>
      <c r="K3569" t="b">
        <v>0</v>
      </c>
      <c r="L3569">
        <v>41</v>
      </c>
      <c r="M3569" t="b">
        <v>1</v>
      </c>
      <c r="N3569" s="6" t="s">
        <v>8271</v>
      </c>
      <c r="O3569" s="5">
        <f t="shared" si="220"/>
        <v>108.80000000000001</v>
      </c>
      <c r="P3569">
        <f t="shared" si="221"/>
        <v>26.536585365853657</v>
      </c>
      <c r="Q3569" s="6" t="s">
        <v>8317</v>
      </c>
      <c r="R3569" s="6" t="s">
        <v>8318</v>
      </c>
      <c r="S3569">
        <f t="shared" si="222"/>
        <v>2015</v>
      </c>
      <c r="T3569">
        <f t="shared" si="223"/>
        <v>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9">
        <v>41899.532337962963</v>
      </c>
      <c r="J3570" s="9">
        <v>41869.532337962963</v>
      </c>
      <c r="K3570" t="b">
        <v>0</v>
      </c>
      <c r="L3570">
        <v>19</v>
      </c>
      <c r="M3570" t="b">
        <v>1</v>
      </c>
      <c r="N3570" s="6" t="s">
        <v>8271</v>
      </c>
      <c r="O3570" s="5">
        <f t="shared" si="220"/>
        <v>111.00000000000001</v>
      </c>
      <c r="P3570">
        <f t="shared" si="221"/>
        <v>58.421052631578945</v>
      </c>
      <c r="Q3570" s="6" t="s">
        <v>8317</v>
      </c>
      <c r="R3570" s="6" t="s">
        <v>8318</v>
      </c>
      <c r="S3570">
        <f t="shared" si="222"/>
        <v>2014</v>
      </c>
      <c r="T3570">
        <f t="shared" si="223"/>
        <v>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9">
        <v>42012.480277777773</v>
      </c>
      <c r="J3571" s="9">
        <v>41982.480277777773</v>
      </c>
      <c r="K3571" t="b">
        <v>0</v>
      </c>
      <c r="L3571">
        <v>41</v>
      </c>
      <c r="M3571" t="b">
        <v>1</v>
      </c>
      <c r="N3571" s="6" t="s">
        <v>8271</v>
      </c>
      <c r="O3571" s="5">
        <f t="shared" si="220"/>
        <v>100.47999999999999</v>
      </c>
      <c r="P3571">
        <f t="shared" si="221"/>
        <v>122.53658536585365</v>
      </c>
      <c r="Q3571" s="6" t="s">
        <v>8317</v>
      </c>
      <c r="R3571" s="6" t="s">
        <v>8318</v>
      </c>
      <c r="S3571">
        <f t="shared" si="222"/>
        <v>2014</v>
      </c>
      <c r="T3571">
        <f t="shared" si="223"/>
        <v>12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9">
        <v>42004.083333333336</v>
      </c>
      <c r="J3572" s="9">
        <v>41976.123645833337</v>
      </c>
      <c r="K3572" t="b">
        <v>0</v>
      </c>
      <c r="L3572">
        <v>26</v>
      </c>
      <c r="M3572" t="b">
        <v>1</v>
      </c>
      <c r="N3572" s="6" t="s">
        <v>8271</v>
      </c>
      <c r="O3572" s="5">
        <f t="shared" si="220"/>
        <v>114.35</v>
      </c>
      <c r="P3572">
        <f t="shared" si="221"/>
        <v>87.961538461538467</v>
      </c>
      <c r="Q3572" s="6" t="s">
        <v>8317</v>
      </c>
      <c r="R3572" s="6" t="s">
        <v>8318</v>
      </c>
      <c r="S3572">
        <f t="shared" si="222"/>
        <v>2014</v>
      </c>
      <c r="T3572">
        <f t="shared" si="223"/>
        <v>12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9">
        <v>41942.650613425925</v>
      </c>
      <c r="J3573" s="9">
        <v>41912.650613425925</v>
      </c>
      <c r="K3573" t="b">
        <v>0</v>
      </c>
      <c r="L3573">
        <v>25</v>
      </c>
      <c r="M3573" t="b">
        <v>1</v>
      </c>
      <c r="N3573" s="6" t="s">
        <v>8271</v>
      </c>
      <c r="O3573" s="5">
        <f t="shared" si="220"/>
        <v>122.06666666666666</v>
      </c>
      <c r="P3573">
        <f t="shared" si="221"/>
        <v>73.239999999999995</v>
      </c>
      <c r="Q3573" s="6" t="s">
        <v>8317</v>
      </c>
      <c r="R3573" s="6" t="s">
        <v>8318</v>
      </c>
      <c r="S3573">
        <f t="shared" si="222"/>
        <v>2014</v>
      </c>
      <c r="T3573">
        <f t="shared" si="223"/>
        <v>9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9">
        <v>42176.36206018518</v>
      </c>
      <c r="J3574" s="9">
        <v>42146.36206018518</v>
      </c>
      <c r="K3574" t="b">
        <v>0</v>
      </c>
      <c r="L3574">
        <v>9</v>
      </c>
      <c r="M3574" t="b">
        <v>1</v>
      </c>
      <c r="N3574" s="6" t="s">
        <v>8271</v>
      </c>
      <c r="O3574" s="5">
        <f t="shared" si="220"/>
        <v>100</v>
      </c>
      <c r="P3574">
        <f t="shared" si="221"/>
        <v>55.555555555555557</v>
      </c>
      <c r="Q3574" s="6" t="s">
        <v>8317</v>
      </c>
      <c r="R3574" s="6" t="s">
        <v>8318</v>
      </c>
      <c r="S3574">
        <f t="shared" si="222"/>
        <v>2015</v>
      </c>
      <c r="T3574">
        <f t="shared" si="223"/>
        <v>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9">
        <v>41951.208865740737</v>
      </c>
      <c r="J3575" s="9">
        <v>41921.167199074072</v>
      </c>
      <c r="K3575" t="b">
        <v>0</v>
      </c>
      <c r="L3575">
        <v>78</v>
      </c>
      <c r="M3575" t="b">
        <v>1</v>
      </c>
      <c r="N3575" s="6" t="s">
        <v>8271</v>
      </c>
      <c r="O3575" s="5">
        <f t="shared" si="220"/>
        <v>102.8</v>
      </c>
      <c r="P3575">
        <f t="shared" si="221"/>
        <v>39.53846153846154</v>
      </c>
      <c r="Q3575" s="6" t="s">
        <v>8317</v>
      </c>
      <c r="R3575" s="6" t="s">
        <v>8318</v>
      </c>
      <c r="S3575">
        <f t="shared" si="222"/>
        <v>2014</v>
      </c>
      <c r="T3575">
        <f t="shared" si="223"/>
        <v>10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9">
        <v>41956.776018518511</v>
      </c>
      <c r="J3576" s="9">
        <v>41926.734351851846</v>
      </c>
      <c r="K3576" t="b">
        <v>0</v>
      </c>
      <c r="L3576">
        <v>45</v>
      </c>
      <c r="M3576" t="b">
        <v>1</v>
      </c>
      <c r="N3576" s="6" t="s">
        <v>8271</v>
      </c>
      <c r="O3576" s="5">
        <f t="shared" si="220"/>
        <v>106.12068965517241</v>
      </c>
      <c r="P3576">
        <f t="shared" si="221"/>
        <v>136.77777777777777</v>
      </c>
      <c r="Q3576" s="6" t="s">
        <v>8317</v>
      </c>
      <c r="R3576" s="6" t="s">
        <v>8318</v>
      </c>
      <c r="S3576">
        <f t="shared" si="222"/>
        <v>2014</v>
      </c>
      <c r="T3576">
        <f t="shared" si="223"/>
        <v>10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9">
        <v>42592.957638888889</v>
      </c>
      <c r="J3577" s="9">
        <v>42561.575543981475</v>
      </c>
      <c r="K3577" t="b">
        <v>0</v>
      </c>
      <c r="L3577">
        <v>102</v>
      </c>
      <c r="M3577" t="b">
        <v>1</v>
      </c>
      <c r="N3577" s="6" t="s">
        <v>8271</v>
      </c>
      <c r="O3577" s="5">
        <f t="shared" si="220"/>
        <v>101.33000000000001</v>
      </c>
      <c r="P3577">
        <f t="shared" si="221"/>
        <v>99.343137254901961</v>
      </c>
      <c r="Q3577" s="6" t="s">
        <v>8317</v>
      </c>
      <c r="R3577" s="6" t="s">
        <v>8318</v>
      </c>
      <c r="S3577">
        <f t="shared" si="222"/>
        <v>2016</v>
      </c>
      <c r="T3577">
        <f t="shared" si="223"/>
        <v>7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9">
        <v>42709.382569444446</v>
      </c>
      <c r="J3578" s="9">
        <v>42649.340902777774</v>
      </c>
      <c r="K3578" t="b">
        <v>0</v>
      </c>
      <c r="L3578">
        <v>5</v>
      </c>
      <c r="M3578" t="b">
        <v>1</v>
      </c>
      <c r="N3578" s="6" t="s">
        <v>8271</v>
      </c>
      <c r="O3578" s="5">
        <f t="shared" si="220"/>
        <v>100</v>
      </c>
      <c r="P3578">
        <f t="shared" si="221"/>
        <v>20</v>
      </c>
      <c r="Q3578" s="6" t="s">
        <v>8317</v>
      </c>
      <c r="R3578" s="6" t="s">
        <v>8318</v>
      </c>
      <c r="S3578">
        <f t="shared" si="222"/>
        <v>2016</v>
      </c>
      <c r="T3578">
        <f t="shared" si="223"/>
        <v>10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9">
        <v>42120.061111111114</v>
      </c>
      <c r="J3579" s="9">
        <v>42093.578506944446</v>
      </c>
      <c r="K3579" t="b">
        <v>0</v>
      </c>
      <c r="L3579">
        <v>27</v>
      </c>
      <c r="M3579" t="b">
        <v>1</v>
      </c>
      <c r="N3579" s="6" t="s">
        <v>8271</v>
      </c>
      <c r="O3579" s="5">
        <f t="shared" si="220"/>
        <v>130</v>
      </c>
      <c r="P3579">
        <f t="shared" si="221"/>
        <v>28.888888888888889</v>
      </c>
      <c r="Q3579" s="6" t="s">
        <v>8317</v>
      </c>
      <c r="R3579" s="6" t="s">
        <v>8318</v>
      </c>
      <c r="S3579">
        <f t="shared" si="222"/>
        <v>2015</v>
      </c>
      <c r="T3579">
        <f t="shared" si="223"/>
        <v>3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9">
        <v>42490.525196759256</v>
      </c>
      <c r="J3580" s="9">
        <v>42460.525196759256</v>
      </c>
      <c r="K3580" t="b">
        <v>0</v>
      </c>
      <c r="L3580">
        <v>37</v>
      </c>
      <c r="M3580" t="b">
        <v>1</v>
      </c>
      <c r="N3580" s="6" t="s">
        <v>8271</v>
      </c>
      <c r="O3580" s="5">
        <f t="shared" si="220"/>
        <v>100.01333333333334</v>
      </c>
      <c r="P3580">
        <f t="shared" si="221"/>
        <v>40.545945945945945</v>
      </c>
      <c r="Q3580" s="6" t="s">
        <v>8317</v>
      </c>
      <c r="R3580" s="6" t="s">
        <v>8318</v>
      </c>
      <c r="S3580">
        <f t="shared" si="222"/>
        <v>2016</v>
      </c>
      <c r="T3580">
        <f t="shared" si="223"/>
        <v>3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9">
        <v>42460.51222222222</v>
      </c>
      <c r="J3581" s="9">
        <v>42430.553888888891</v>
      </c>
      <c r="K3581" t="b">
        <v>0</v>
      </c>
      <c r="L3581">
        <v>14</v>
      </c>
      <c r="M3581" t="b">
        <v>1</v>
      </c>
      <c r="N3581" s="6" t="s">
        <v>8271</v>
      </c>
      <c r="O3581" s="5">
        <f t="shared" si="220"/>
        <v>100</v>
      </c>
      <c r="P3581">
        <f t="shared" si="221"/>
        <v>35.714285714285715</v>
      </c>
      <c r="Q3581" s="6" t="s">
        <v>8317</v>
      </c>
      <c r="R3581" s="6" t="s">
        <v>8318</v>
      </c>
      <c r="S3581">
        <f t="shared" si="222"/>
        <v>2016</v>
      </c>
      <c r="T3581">
        <f t="shared" si="223"/>
        <v>3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9">
        <v>42063.999305555553</v>
      </c>
      <c r="J3582" s="9">
        <v>42025.967847222222</v>
      </c>
      <c r="K3582" t="b">
        <v>0</v>
      </c>
      <c r="L3582">
        <v>27</v>
      </c>
      <c r="M3582" t="b">
        <v>1</v>
      </c>
      <c r="N3582" s="6" t="s">
        <v>8271</v>
      </c>
      <c r="O3582" s="5">
        <f t="shared" si="220"/>
        <v>113.88888888888889</v>
      </c>
      <c r="P3582">
        <f t="shared" si="221"/>
        <v>37.962962962962962</v>
      </c>
      <c r="Q3582" s="6" t="s">
        <v>8317</v>
      </c>
      <c r="R3582" s="6" t="s">
        <v>8318</v>
      </c>
      <c r="S3582">
        <f t="shared" si="222"/>
        <v>2015</v>
      </c>
      <c r="T3582">
        <f t="shared" si="223"/>
        <v>1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9">
        <v>41850.26284722222</v>
      </c>
      <c r="J3583" s="9">
        <v>41836.26284722222</v>
      </c>
      <c r="K3583" t="b">
        <v>0</v>
      </c>
      <c r="L3583">
        <v>45</v>
      </c>
      <c r="M3583" t="b">
        <v>1</v>
      </c>
      <c r="N3583" s="6" t="s">
        <v>8271</v>
      </c>
      <c r="O3583" s="5">
        <f t="shared" si="220"/>
        <v>100</v>
      </c>
      <c r="P3583">
        <f t="shared" si="221"/>
        <v>33.333333333333336</v>
      </c>
      <c r="Q3583" s="6" t="s">
        <v>8317</v>
      </c>
      <c r="R3583" s="6" t="s">
        <v>8318</v>
      </c>
      <c r="S3583">
        <f t="shared" si="222"/>
        <v>2014</v>
      </c>
      <c r="T3583">
        <f t="shared" si="223"/>
        <v>7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9">
        <v>42464.887523148143</v>
      </c>
      <c r="J3584" s="9">
        <v>42450.887523148143</v>
      </c>
      <c r="K3584" t="b">
        <v>0</v>
      </c>
      <c r="L3584">
        <v>49</v>
      </c>
      <c r="M3584" t="b">
        <v>1</v>
      </c>
      <c r="N3584" s="6" t="s">
        <v>8271</v>
      </c>
      <c r="O3584" s="5">
        <f t="shared" si="220"/>
        <v>287</v>
      </c>
      <c r="P3584">
        <f t="shared" si="221"/>
        <v>58.571428571428569</v>
      </c>
      <c r="Q3584" s="6" t="s">
        <v>8317</v>
      </c>
      <c r="R3584" s="6" t="s">
        <v>8318</v>
      </c>
      <c r="S3584">
        <f t="shared" si="222"/>
        <v>2016</v>
      </c>
      <c r="T3584">
        <f t="shared" si="223"/>
        <v>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9">
        <v>42478.175983796296</v>
      </c>
      <c r="J3585" s="9">
        <v>42418.217650462961</v>
      </c>
      <c r="K3585" t="b">
        <v>0</v>
      </c>
      <c r="L3585">
        <v>24</v>
      </c>
      <c r="M3585" t="b">
        <v>1</v>
      </c>
      <c r="N3585" s="6" t="s">
        <v>8271</v>
      </c>
      <c r="O3585" s="5">
        <f t="shared" si="220"/>
        <v>108.5</v>
      </c>
      <c r="P3585">
        <f t="shared" si="221"/>
        <v>135.625</v>
      </c>
      <c r="Q3585" s="6" t="s">
        <v>8317</v>
      </c>
      <c r="R3585" s="6" t="s">
        <v>8318</v>
      </c>
      <c r="S3585">
        <f t="shared" si="222"/>
        <v>2016</v>
      </c>
      <c r="T3585">
        <f t="shared" si="223"/>
        <v>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9">
        <v>42198.108148148145</v>
      </c>
      <c r="J3586" s="9">
        <v>42168.108148148145</v>
      </c>
      <c r="K3586" t="b">
        <v>0</v>
      </c>
      <c r="L3586">
        <v>112</v>
      </c>
      <c r="M3586" t="b">
        <v>1</v>
      </c>
      <c r="N3586" s="6" t="s">
        <v>8271</v>
      </c>
      <c r="O3586" s="5">
        <f t="shared" ref="O3586:O3649" si="224">E3586/D3586*100</f>
        <v>115.5</v>
      </c>
      <c r="P3586">
        <f t="shared" ref="P3586:P3649" si="225">E3586/L3586</f>
        <v>30.9375</v>
      </c>
      <c r="Q3586" s="6" t="s">
        <v>8317</v>
      </c>
      <c r="R3586" s="6" t="s">
        <v>8318</v>
      </c>
      <c r="S3586">
        <f t="shared" si="222"/>
        <v>2015</v>
      </c>
      <c r="T3586">
        <f t="shared" si="223"/>
        <v>6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9">
        <v>41994.507986111108</v>
      </c>
      <c r="J3587" s="9">
        <v>41964.507986111108</v>
      </c>
      <c r="K3587" t="b">
        <v>0</v>
      </c>
      <c r="L3587">
        <v>23</v>
      </c>
      <c r="M3587" t="b">
        <v>1</v>
      </c>
      <c r="N3587" s="6" t="s">
        <v>8271</v>
      </c>
      <c r="O3587" s="5">
        <f t="shared" si="224"/>
        <v>119.11764705882352</v>
      </c>
      <c r="P3587">
        <f t="shared" si="225"/>
        <v>176.08695652173913</v>
      </c>
      <c r="Q3587" s="6" t="s">
        <v>8317</v>
      </c>
      <c r="R3587" s="6" t="s">
        <v>8318</v>
      </c>
      <c r="S3587">
        <f t="shared" ref="S3587:S3650" si="226">YEAR(J3587)</f>
        <v>2014</v>
      </c>
      <c r="T3587">
        <f t="shared" ref="T3587:T3650" si="227">MONTH(J3587)</f>
        <v>11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9">
        <v>42636.489236111105</v>
      </c>
      <c r="J3588" s="9">
        <v>42576.489236111105</v>
      </c>
      <c r="K3588" t="b">
        <v>0</v>
      </c>
      <c r="L3588">
        <v>54</v>
      </c>
      <c r="M3588" t="b">
        <v>1</v>
      </c>
      <c r="N3588" s="6" t="s">
        <v>8271</v>
      </c>
      <c r="O3588" s="5">
        <f t="shared" si="224"/>
        <v>109.42666666666668</v>
      </c>
      <c r="P3588">
        <f t="shared" si="225"/>
        <v>151.9814814814815</v>
      </c>
      <c r="Q3588" s="6" t="s">
        <v>8317</v>
      </c>
      <c r="R3588" s="6" t="s">
        <v>8318</v>
      </c>
      <c r="S3588">
        <f t="shared" si="226"/>
        <v>2016</v>
      </c>
      <c r="T3588">
        <f t="shared" si="227"/>
        <v>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9">
        <v>42548.583333333336</v>
      </c>
      <c r="J3589" s="9">
        <v>42503.331643518519</v>
      </c>
      <c r="K3589" t="b">
        <v>0</v>
      </c>
      <c r="L3589">
        <v>28</v>
      </c>
      <c r="M3589" t="b">
        <v>1</v>
      </c>
      <c r="N3589" s="6" t="s">
        <v>8271</v>
      </c>
      <c r="O3589" s="5">
        <f t="shared" si="224"/>
        <v>126.6</v>
      </c>
      <c r="P3589">
        <f t="shared" si="225"/>
        <v>22.607142857142858</v>
      </c>
      <c r="Q3589" s="6" t="s">
        <v>8317</v>
      </c>
      <c r="R3589" s="6" t="s">
        <v>8318</v>
      </c>
      <c r="S3589">
        <f t="shared" si="226"/>
        <v>2016</v>
      </c>
      <c r="T3589">
        <f t="shared" si="227"/>
        <v>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9">
        <v>42123.749999999993</v>
      </c>
      <c r="J3590" s="9">
        <v>42101.620486111111</v>
      </c>
      <c r="K3590" t="b">
        <v>0</v>
      </c>
      <c r="L3590">
        <v>11</v>
      </c>
      <c r="M3590" t="b">
        <v>1</v>
      </c>
      <c r="N3590" s="6" t="s">
        <v>8271</v>
      </c>
      <c r="O3590" s="5">
        <f t="shared" si="224"/>
        <v>100.49999999999999</v>
      </c>
      <c r="P3590">
        <f t="shared" si="225"/>
        <v>18.272727272727273</v>
      </c>
      <c r="Q3590" s="6" t="s">
        <v>8317</v>
      </c>
      <c r="R3590" s="6" t="s">
        <v>8318</v>
      </c>
      <c r="S3590">
        <f t="shared" si="226"/>
        <v>2015</v>
      </c>
      <c r="T3590">
        <f t="shared" si="227"/>
        <v>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9">
        <v>42150.439201388886</v>
      </c>
      <c r="J3591" s="9">
        <v>42125.439201388886</v>
      </c>
      <c r="K3591" t="b">
        <v>0</v>
      </c>
      <c r="L3591">
        <v>62</v>
      </c>
      <c r="M3591" t="b">
        <v>1</v>
      </c>
      <c r="N3591" s="6" t="s">
        <v>8271</v>
      </c>
      <c r="O3591" s="5">
        <f t="shared" si="224"/>
        <v>127.49999999999999</v>
      </c>
      <c r="P3591">
        <f t="shared" si="225"/>
        <v>82.258064516129039</v>
      </c>
      <c r="Q3591" s="6" t="s">
        <v>8317</v>
      </c>
      <c r="R3591" s="6" t="s">
        <v>8318</v>
      </c>
      <c r="S3591">
        <f t="shared" si="226"/>
        <v>2015</v>
      </c>
      <c r="T3591">
        <f t="shared" si="227"/>
        <v>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9">
        <v>41932.125393518516</v>
      </c>
      <c r="J3592" s="9">
        <v>41902.125393518516</v>
      </c>
      <c r="K3592" t="b">
        <v>0</v>
      </c>
      <c r="L3592">
        <v>73</v>
      </c>
      <c r="M3592" t="b">
        <v>1</v>
      </c>
      <c r="N3592" s="6" t="s">
        <v>8271</v>
      </c>
      <c r="O3592" s="5">
        <f t="shared" si="224"/>
        <v>100.05999999999999</v>
      </c>
      <c r="P3592">
        <f t="shared" si="225"/>
        <v>68.534246575342465</v>
      </c>
      <c r="Q3592" s="6" t="s">
        <v>8317</v>
      </c>
      <c r="R3592" s="6" t="s">
        <v>8318</v>
      </c>
      <c r="S3592">
        <f t="shared" si="226"/>
        <v>2014</v>
      </c>
      <c r="T3592">
        <f t="shared" si="227"/>
        <v>9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9">
        <v>42027.999305555553</v>
      </c>
      <c r="J3593" s="9">
        <v>42003.74009259259</v>
      </c>
      <c r="K3593" t="b">
        <v>0</v>
      </c>
      <c r="L3593">
        <v>18</v>
      </c>
      <c r="M3593" t="b">
        <v>1</v>
      </c>
      <c r="N3593" s="6" t="s">
        <v>8271</v>
      </c>
      <c r="O3593" s="5">
        <f t="shared" si="224"/>
        <v>175</v>
      </c>
      <c r="P3593">
        <f t="shared" si="225"/>
        <v>68.055555555555557</v>
      </c>
      <c r="Q3593" s="6" t="s">
        <v>8317</v>
      </c>
      <c r="R3593" s="6" t="s">
        <v>8318</v>
      </c>
      <c r="S3593">
        <f t="shared" si="226"/>
        <v>2014</v>
      </c>
      <c r="T3593">
        <f t="shared" si="227"/>
        <v>12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9">
        <v>42045.999305555553</v>
      </c>
      <c r="J3594" s="9">
        <v>41988.621608796289</v>
      </c>
      <c r="K3594" t="b">
        <v>0</v>
      </c>
      <c r="L3594">
        <v>35</v>
      </c>
      <c r="M3594" t="b">
        <v>1</v>
      </c>
      <c r="N3594" s="6" t="s">
        <v>8271</v>
      </c>
      <c r="O3594" s="5">
        <f t="shared" si="224"/>
        <v>127.25</v>
      </c>
      <c r="P3594">
        <f t="shared" si="225"/>
        <v>72.714285714285708</v>
      </c>
      <c r="Q3594" s="6" t="s">
        <v>8317</v>
      </c>
      <c r="R3594" s="6" t="s">
        <v>8318</v>
      </c>
      <c r="S3594">
        <f t="shared" si="226"/>
        <v>2014</v>
      </c>
      <c r="T3594">
        <f t="shared" si="227"/>
        <v>12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9">
        <v>42009.643055555549</v>
      </c>
      <c r="J3595" s="9">
        <v>41974.690266203703</v>
      </c>
      <c r="K3595" t="b">
        <v>0</v>
      </c>
      <c r="L3595">
        <v>43</v>
      </c>
      <c r="M3595" t="b">
        <v>1</v>
      </c>
      <c r="N3595" s="6" t="s">
        <v>8271</v>
      </c>
      <c r="O3595" s="5">
        <f t="shared" si="224"/>
        <v>110.63333333333334</v>
      </c>
      <c r="P3595">
        <f t="shared" si="225"/>
        <v>77.186046511627907</v>
      </c>
      <c r="Q3595" s="6" t="s">
        <v>8317</v>
      </c>
      <c r="R3595" s="6" t="s">
        <v>8318</v>
      </c>
      <c r="S3595">
        <f t="shared" si="226"/>
        <v>2014</v>
      </c>
      <c r="T3595">
        <f t="shared" si="227"/>
        <v>12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9">
        <v>42616.858587962961</v>
      </c>
      <c r="J3596" s="9">
        <v>42591.858587962961</v>
      </c>
      <c r="K3596" t="b">
        <v>0</v>
      </c>
      <c r="L3596">
        <v>36</v>
      </c>
      <c r="M3596" t="b">
        <v>1</v>
      </c>
      <c r="N3596" s="6" t="s">
        <v>8271</v>
      </c>
      <c r="O3596" s="5">
        <f t="shared" si="224"/>
        <v>125.93749999999999</v>
      </c>
      <c r="P3596">
        <f t="shared" si="225"/>
        <v>55.972222222222221</v>
      </c>
      <c r="Q3596" s="6" t="s">
        <v>8317</v>
      </c>
      <c r="R3596" s="6" t="s">
        <v>8318</v>
      </c>
      <c r="S3596">
        <f t="shared" si="226"/>
        <v>2016</v>
      </c>
      <c r="T3596">
        <f t="shared" si="227"/>
        <v>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9">
        <v>42076.082638888889</v>
      </c>
      <c r="J3597" s="9">
        <v>42049.800034722219</v>
      </c>
      <c r="K3597" t="b">
        <v>0</v>
      </c>
      <c r="L3597">
        <v>62</v>
      </c>
      <c r="M3597" t="b">
        <v>1</v>
      </c>
      <c r="N3597" s="6" t="s">
        <v>8271</v>
      </c>
      <c r="O3597" s="5">
        <f t="shared" si="224"/>
        <v>118.5</v>
      </c>
      <c r="P3597">
        <f t="shared" si="225"/>
        <v>49.693548387096776</v>
      </c>
      <c r="Q3597" s="6" t="s">
        <v>8317</v>
      </c>
      <c r="R3597" s="6" t="s">
        <v>8318</v>
      </c>
      <c r="S3597">
        <f t="shared" si="226"/>
        <v>2015</v>
      </c>
      <c r="T3597">
        <f t="shared" si="227"/>
        <v>2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9">
        <v>41877.506736111107</v>
      </c>
      <c r="J3598" s="9">
        <v>41856.506736111107</v>
      </c>
      <c r="K3598" t="b">
        <v>0</v>
      </c>
      <c r="L3598">
        <v>15</v>
      </c>
      <c r="M3598" t="b">
        <v>1</v>
      </c>
      <c r="N3598" s="6" t="s">
        <v>8271</v>
      </c>
      <c r="O3598" s="5">
        <f t="shared" si="224"/>
        <v>107.72727272727273</v>
      </c>
      <c r="P3598">
        <f t="shared" si="225"/>
        <v>79</v>
      </c>
      <c r="Q3598" s="6" t="s">
        <v>8317</v>
      </c>
      <c r="R3598" s="6" t="s">
        <v>8318</v>
      </c>
      <c r="S3598">
        <f t="shared" si="226"/>
        <v>2014</v>
      </c>
      <c r="T3598">
        <f t="shared" si="227"/>
        <v>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9">
        <v>42432.040972222218</v>
      </c>
      <c r="J3599" s="9">
        <v>42417.377199074072</v>
      </c>
      <c r="K3599" t="b">
        <v>0</v>
      </c>
      <c r="L3599">
        <v>33</v>
      </c>
      <c r="M3599" t="b">
        <v>1</v>
      </c>
      <c r="N3599" s="6" t="s">
        <v>8271</v>
      </c>
      <c r="O3599" s="5">
        <f t="shared" si="224"/>
        <v>102.60000000000001</v>
      </c>
      <c r="P3599">
        <f t="shared" si="225"/>
        <v>77.727272727272734</v>
      </c>
      <c r="Q3599" s="6" t="s">
        <v>8317</v>
      </c>
      <c r="R3599" s="6" t="s">
        <v>8318</v>
      </c>
      <c r="S3599">
        <f t="shared" si="226"/>
        <v>2016</v>
      </c>
      <c r="T3599">
        <f t="shared" si="227"/>
        <v>2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9">
        <v>41884.999305555553</v>
      </c>
      <c r="J3600" s="9">
        <v>41866.590532407405</v>
      </c>
      <c r="K3600" t="b">
        <v>0</v>
      </c>
      <c r="L3600">
        <v>27</v>
      </c>
      <c r="M3600" t="b">
        <v>1</v>
      </c>
      <c r="N3600" s="6" t="s">
        <v>8271</v>
      </c>
      <c r="O3600" s="5">
        <f t="shared" si="224"/>
        <v>110.1</v>
      </c>
      <c r="P3600">
        <f t="shared" si="225"/>
        <v>40.777777777777779</v>
      </c>
      <c r="Q3600" s="6" t="s">
        <v>8317</v>
      </c>
      <c r="R3600" s="6" t="s">
        <v>8318</v>
      </c>
      <c r="S3600">
        <f t="shared" si="226"/>
        <v>2014</v>
      </c>
      <c r="T3600">
        <f t="shared" si="227"/>
        <v>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9">
        <v>42245.791666666664</v>
      </c>
      <c r="J3601" s="9">
        <v>42220.586539351854</v>
      </c>
      <c r="K3601" t="b">
        <v>0</v>
      </c>
      <c r="L3601">
        <v>17</v>
      </c>
      <c r="M3601" t="b">
        <v>1</v>
      </c>
      <c r="N3601" s="6" t="s">
        <v>8271</v>
      </c>
      <c r="O3601" s="5">
        <f t="shared" si="224"/>
        <v>202</v>
      </c>
      <c r="P3601">
        <f t="shared" si="225"/>
        <v>59.411764705882355</v>
      </c>
      <c r="Q3601" s="6" t="s">
        <v>8317</v>
      </c>
      <c r="R3601" s="6" t="s">
        <v>8318</v>
      </c>
      <c r="S3601">
        <f t="shared" si="226"/>
        <v>2015</v>
      </c>
      <c r="T3601">
        <f t="shared" si="227"/>
        <v>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9">
        <v>42656.640787037039</v>
      </c>
      <c r="J3602" s="9">
        <v>42628.640787037039</v>
      </c>
      <c r="K3602" t="b">
        <v>0</v>
      </c>
      <c r="L3602">
        <v>4</v>
      </c>
      <c r="M3602" t="b">
        <v>1</v>
      </c>
      <c r="N3602" s="6" t="s">
        <v>8271</v>
      </c>
      <c r="O3602" s="5">
        <f t="shared" si="224"/>
        <v>130</v>
      </c>
      <c r="P3602">
        <f t="shared" si="225"/>
        <v>3.25</v>
      </c>
      <c r="Q3602" s="6" t="s">
        <v>8317</v>
      </c>
      <c r="R3602" s="6" t="s">
        <v>8318</v>
      </c>
      <c r="S3602">
        <f t="shared" si="226"/>
        <v>2016</v>
      </c>
      <c r="T3602">
        <f t="shared" si="227"/>
        <v>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9">
        <v>42020.790300925924</v>
      </c>
      <c r="J3603" s="9">
        <v>41990.790300925924</v>
      </c>
      <c r="K3603" t="b">
        <v>0</v>
      </c>
      <c r="L3603">
        <v>53</v>
      </c>
      <c r="M3603" t="b">
        <v>1</v>
      </c>
      <c r="N3603" s="6" t="s">
        <v>8271</v>
      </c>
      <c r="O3603" s="5">
        <f t="shared" si="224"/>
        <v>104.35000000000001</v>
      </c>
      <c r="P3603">
        <f t="shared" si="225"/>
        <v>39.377358490566039</v>
      </c>
      <c r="Q3603" s="6" t="s">
        <v>8317</v>
      </c>
      <c r="R3603" s="6" t="s">
        <v>8318</v>
      </c>
      <c r="S3603">
        <f t="shared" si="226"/>
        <v>2014</v>
      </c>
      <c r="T3603">
        <f t="shared" si="227"/>
        <v>12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9">
        <v>42507.68609953703</v>
      </c>
      <c r="J3604" s="9">
        <v>42447.68609953703</v>
      </c>
      <c r="K3604" t="b">
        <v>0</v>
      </c>
      <c r="L3604">
        <v>49</v>
      </c>
      <c r="M3604" t="b">
        <v>1</v>
      </c>
      <c r="N3604" s="6" t="s">
        <v>8271</v>
      </c>
      <c r="O3604" s="5">
        <f t="shared" si="224"/>
        <v>100.05</v>
      </c>
      <c r="P3604">
        <f t="shared" si="225"/>
        <v>81.673469387755105</v>
      </c>
      <c r="Q3604" s="6" t="s">
        <v>8317</v>
      </c>
      <c r="R3604" s="6" t="s">
        <v>8318</v>
      </c>
      <c r="S3604">
        <f t="shared" si="226"/>
        <v>2016</v>
      </c>
      <c r="T3604">
        <f t="shared" si="227"/>
        <v>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9">
        <v>42313.697685185187</v>
      </c>
      <c r="J3605" s="9">
        <v>42283.656018518515</v>
      </c>
      <c r="K3605" t="b">
        <v>0</v>
      </c>
      <c r="L3605">
        <v>57</v>
      </c>
      <c r="M3605" t="b">
        <v>1</v>
      </c>
      <c r="N3605" s="6" t="s">
        <v>8271</v>
      </c>
      <c r="O3605" s="5">
        <f t="shared" si="224"/>
        <v>170.66666666666669</v>
      </c>
      <c r="P3605">
        <f t="shared" si="225"/>
        <v>44.912280701754383</v>
      </c>
      <c r="Q3605" s="6" t="s">
        <v>8317</v>
      </c>
      <c r="R3605" s="6" t="s">
        <v>8318</v>
      </c>
      <c r="S3605">
        <f t="shared" si="226"/>
        <v>2015</v>
      </c>
      <c r="T3605">
        <f t="shared" si="227"/>
        <v>10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9">
        <v>42489.082638888889</v>
      </c>
      <c r="J3606" s="9">
        <v>42482.80736111111</v>
      </c>
      <c r="K3606" t="b">
        <v>0</v>
      </c>
      <c r="L3606">
        <v>69</v>
      </c>
      <c r="M3606" t="b">
        <v>1</v>
      </c>
      <c r="N3606" s="6" t="s">
        <v>8271</v>
      </c>
      <c r="O3606" s="5">
        <f t="shared" si="224"/>
        <v>112.83333333333334</v>
      </c>
      <c r="P3606">
        <f t="shared" si="225"/>
        <v>49.05797101449275</v>
      </c>
      <c r="Q3606" s="6" t="s">
        <v>8317</v>
      </c>
      <c r="R3606" s="6" t="s">
        <v>8318</v>
      </c>
      <c r="S3606">
        <f t="shared" si="226"/>
        <v>2016</v>
      </c>
      <c r="T3606">
        <f t="shared" si="227"/>
        <v>4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9">
        <v>42413.584791666661</v>
      </c>
      <c r="J3607" s="9">
        <v>42383.584791666661</v>
      </c>
      <c r="K3607" t="b">
        <v>0</v>
      </c>
      <c r="L3607">
        <v>15</v>
      </c>
      <c r="M3607" t="b">
        <v>1</v>
      </c>
      <c r="N3607" s="6" t="s">
        <v>8271</v>
      </c>
      <c r="O3607" s="5">
        <f t="shared" si="224"/>
        <v>184</v>
      </c>
      <c r="P3607">
        <f t="shared" si="225"/>
        <v>30.666666666666668</v>
      </c>
      <c r="Q3607" s="6" t="s">
        <v>8317</v>
      </c>
      <c r="R3607" s="6" t="s">
        <v>8318</v>
      </c>
      <c r="S3607">
        <f t="shared" si="226"/>
        <v>2016</v>
      </c>
      <c r="T3607">
        <f t="shared" si="227"/>
        <v>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9">
        <v>42596.396493055552</v>
      </c>
      <c r="J3608" s="9">
        <v>42566.396493055552</v>
      </c>
      <c r="K3608" t="b">
        <v>0</v>
      </c>
      <c r="L3608">
        <v>64</v>
      </c>
      <c r="M3608" t="b">
        <v>1</v>
      </c>
      <c r="N3608" s="6" t="s">
        <v>8271</v>
      </c>
      <c r="O3608" s="5">
        <f t="shared" si="224"/>
        <v>130.26666666666665</v>
      </c>
      <c r="P3608">
        <f t="shared" si="225"/>
        <v>61.0625</v>
      </c>
      <c r="Q3608" s="6" t="s">
        <v>8317</v>
      </c>
      <c r="R3608" s="6" t="s">
        <v>8318</v>
      </c>
      <c r="S3608">
        <f t="shared" si="226"/>
        <v>2016</v>
      </c>
      <c r="T3608">
        <f t="shared" si="227"/>
        <v>7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9">
        <v>42352.791666666664</v>
      </c>
      <c r="J3609" s="9">
        <v>42338.755578703705</v>
      </c>
      <c r="K3609" t="b">
        <v>0</v>
      </c>
      <c r="L3609">
        <v>20</v>
      </c>
      <c r="M3609" t="b">
        <v>1</v>
      </c>
      <c r="N3609" s="6" t="s">
        <v>8271</v>
      </c>
      <c r="O3609" s="5">
        <f t="shared" si="224"/>
        <v>105.45454545454544</v>
      </c>
      <c r="P3609">
        <f t="shared" si="225"/>
        <v>29</v>
      </c>
      <c r="Q3609" s="6" t="s">
        <v>8317</v>
      </c>
      <c r="R3609" s="6" t="s">
        <v>8318</v>
      </c>
      <c r="S3609">
        <f t="shared" si="226"/>
        <v>2015</v>
      </c>
      <c r="T3609">
        <f t="shared" si="227"/>
        <v>11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9">
        <v>42538.374999999993</v>
      </c>
      <c r="J3610" s="9">
        <v>42506.50104166667</v>
      </c>
      <c r="K3610" t="b">
        <v>0</v>
      </c>
      <c r="L3610">
        <v>27</v>
      </c>
      <c r="M3610" t="b">
        <v>1</v>
      </c>
      <c r="N3610" s="6" t="s">
        <v>8271</v>
      </c>
      <c r="O3610" s="5">
        <f t="shared" si="224"/>
        <v>100</v>
      </c>
      <c r="P3610">
        <f t="shared" si="225"/>
        <v>29.62962962962963</v>
      </c>
      <c r="Q3610" s="6" t="s">
        <v>8317</v>
      </c>
      <c r="R3610" s="6" t="s">
        <v>8318</v>
      </c>
      <c r="S3610">
        <f t="shared" si="226"/>
        <v>2016</v>
      </c>
      <c r="T3610">
        <f t="shared" si="227"/>
        <v>5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9">
        <v>42459.741724537038</v>
      </c>
      <c r="J3611" s="9">
        <v>42429.783391203695</v>
      </c>
      <c r="K3611" t="b">
        <v>0</v>
      </c>
      <c r="L3611">
        <v>21</v>
      </c>
      <c r="M3611" t="b">
        <v>1</v>
      </c>
      <c r="N3611" s="6" t="s">
        <v>8271</v>
      </c>
      <c r="O3611" s="5">
        <f t="shared" si="224"/>
        <v>153.31632653061226</v>
      </c>
      <c r="P3611">
        <f t="shared" si="225"/>
        <v>143.0952380952381</v>
      </c>
      <c r="Q3611" s="6" t="s">
        <v>8317</v>
      </c>
      <c r="R3611" s="6" t="s">
        <v>8318</v>
      </c>
      <c r="S3611">
        <f t="shared" si="226"/>
        <v>2016</v>
      </c>
      <c r="T3611">
        <f t="shared" si="227"/>
        <v>2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9">
        <v>42233.22379629629</v>
      </c>
      <c r="J3612" s="9">
        <v>42203.22379629629</v>
      </c>
      <c r="K3612" t="b">
        <v>0</v>
      </c>
      <c r="L3612">
        <v>31</v>
      </c>
      <c r="M3612" t="b">
        <v>1</v>
      </c>
      <c r="N3612" s="6" t="s">
        <v>8271</v>
      </c>
      <c r="O3612" s="5">
        <f t="shared" si="224"/>
        <v>162.30000000000001</v>
      </c>
      <c r="P3612">
        <f t="shared" si="225"/>
        <v>52.354838709677416</v>
      </c>
      <c r="Q3612" s="6" t="s">
        <v>8317</v>
      </c>
      <c r="R3612" s="6" t="s">
        <v>8318</v>
      </c>
      <c r="S3612">
        <f t="shared" si="226"/>
        <v>2015</v>
      </c>
      <c r="T3612">
        <f t="shared" si="227"/>
        <v>7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9">
        <v>42102.162048611113</v>
      </c>
      <c r="J3613" s="9">
        <v>42072.162048611113</v>
      </c>
      <c r="K3613" t="b">
        <v>0</v>
      </c>
      <c r="L3613">
        <v>51</v>
      </c>
      <c r="M3613" t="b">
        <v>1</v>
      </c>
      <c r="N3613" s="6" t="s">
        <v>8271</v>
      </c>
      <c r="O3613" s="5">
        <f t="shared" si="224"/>
        <v>136</v>
      </c>
      <c r="P3613">
        <f t="shared" si="225"/>
        <v>66.666666666666671</v>
      </c>
      <c r="Q3613" s="6" t="s">
        <v>8317</v>
      </c>
      <c r="R3613" s="6" t="s">
        <v>8318</v>
      </c>
      <c r="S3613">
        <f t="shared" si="226"/>
        <v>2015</v>
      </c>
      <c r="T3613">
        <f t="shared" si="227"/>
        <v>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9">
        <v>41799.518645833334</v>
      </c>
      <c r="J3614" s="9">
        <v>41789.518645833334</v>
      </c>
      <c r="K3614" t="b">
        <v>0</v>
      </c>
      <c r="L3614">
        <v>57</v>
      </c>
      <c r="M3614" t="b">
        <v>1</v>
      </c>
      <c r="N3614" s="6" t="s">
        <v>8271</v>
      </c>
      <c r="O3614" s="5">
        <f t="shared" si="224"/>
        <v>144.4</v>
      </c>
      <c r="P3614">
        <f t="shared" si="225"/>
        <v>126.66666666666667</v>
      </c>
      <c r="Q3614" s="6" t="s">
        <v>8317</v>
      </c>
      <c r="R3614" s="6" t="s">
        <v>8318</v>
      </c>
      <c r="S3614">
        <f t="shared" si="226"/>
        <v>2014</v>
      </c>
      <c r="T3614">
        <f t="shared" si="227"/>
        <v>5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9">
        <v>41818.381643518514</v>
      </c>
      <c r="J3615" s="9">
        <v>41788.381643518514</v>
      </c>
      <c r="K3615" t="b">
        <v>0</v>
      </c>
      <c r="L3615">
        <v>20</v>
      </c>
      <c r="M3615" t="b">
        <v>1</v>
      </c>
      <c r="N3615" s="6" t="s">
        <v>8271</v>
      </c>
      <c r="O3615" s="5">
        <f t="shared" si="224"/>
        <v>100</v>
      </c>
      <c r="P3615">
        <f t="shared" si="225"/>
        <v>62.5</v>
      </c>
      <c r="Q3615" s="6" t="s">
        <v>8317</v>
      </c>
      <c r="R3615" s="6" t="s">
        <v>8318</v>
      </c>
      <c r="S3615">
        <f t="shared" si="226"/>
        <v>2014</v>
      </c>
      <c r="T3615">
        <f t="shared" si="227"/>
        <v>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9">
        <v>42173.833518518521</v>
      </c>
      <c r="J3616" s="9">
        <v>42143.833518518521</v>
      </c>
      <c r="K3616" t="b">
        <v>0</v>
      </c>
      <c r="L3616">
        <v>71</v>
      </c>
      <c r="M3616" t="b">
        <v>1</v>
      </c>
      <c r="N3616" s="6" t="s">
        <v>8271</v>
      </c>
      <c r="O3616" s="5">
        <f t="shared" si="224"/>
        <v>100.8</v>
      </c>
      <c r="P3616">
        <f t="shared" si="225"/>
        <v>35.492957746478872</v>
      </c>
      <c r="Q3616" s="6" t="s">
        <v>8317</v>
      </c>
      <c r="R3616" s="6" t="s">
        <v>8318</v>
      </c>
      <c r="S3616">
        <f t="shared" si="226"/>
        <v>2015</v>
      </c>
      <c r="T3616">
        <f t="shared" si="227"/>
        <v>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9">
        <v>42348.385370370372</v>
      </c>
      <c r="J3617" s="9">
        <v>42318.385370370372</v>
      </c>
      <c r="K3617" t="b">
        <v>0</v>
      </c>
      <c r="L3617">
        <v>72</v>
      </c>
      <c r="M3617" t="b">
        <v>1</v>
      </c>
      <c r="N3617" s="6" t="s">
        <v>8271</v>
      </c>
      <c r="O3617" s="5">
        <f t="shared" si="224"/>
        <v>106.80000000000001</v>
      </c>
      <c r="P3617">
        <f t="shared" si="225"/>
        <v>37.083333333333336</v>
      </c>
      <c r="Q3617" s="6" t="s">
        <v>8317</v>
      </c>
      <c r="R3617" s="6" t="s">
        <v>8318</v>
      </c>
      <c r="S3617">
        <f t="shared" si="226"/>
        <v>2015</v>
      </c>
      <c r="T3617">
        <f t="shared" si="227"/>
        <v>11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9">
        <v>42082.699814814812</v>
      </c>
      <c r="J3618" s="9">
        <v>42052.741481481477</v>
      </c>
      <c r="K3618" t="b">
        <v>0</v>
      </c>
      <c r="L3618">
        <v>45</v>
      </c>
      <c r="M3618" t="b">
        <v>1</v>
      </c>
      <c r="N3618" s="6" t="s">
        <v>8271</v>
      </c>
      <c r="O3618" s="5">
        <f t="shared" si="224"/>
        <v>124.8</v>
      </c>
      <c r="P3618">
        <f t="shared" si="225"/>
        <v>69.333333333333329</v>
      </c>
      <c r="Q3618" s="6" t="s">
        <v>8317</v>
      </c>
      <c r="R3618" s="6" t="s">
        <v>8318</v>
      </c>
      <c r="S3618">
        <f t="shared" si="226"/>
        <v>2015</v>
      </c>
      <c r="T3618">
        <f t="shared" si="227"/>
        <v>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9">
        <v>42793.791666666664</v>
      </c>
      <c r="J3619" s="9">
        <v>42779.401956018519</v>
      </c>
      <c r="K3619" t="b">
        <v>0</v>
      </c>
      <c r="L3619">
        <v>51</v>
      </c>
      <c r="M3619" t="b">
        <v>1</v>
      </c>
      <c r="N3619" s="6" t="s">
        <v>8271</v>
      </c>
      <c r="O3619" s="5">
        <f t="shared" si="224"/>
        <v>118.91891891891892</v>
      </c>
      <c r="P3619">
        <f t="shared" si="225"/>
        <v>17.254901960784313</v>
      </c>
      <c r="Q3619" s="6" t="s">
        <v>8317</v>
      </c>
      <c r="R3619" s="6" t="s">
        <v>8318</v>
      </c>
      <c r="S3619">
        <f t="shared" si="226"/>
        <v>2017</v>
      </c>
      <c r="T3619">
        <f t="shared" si="227"/>
        <v>2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9">
        <v>42158.419560185182</v>
      </c>
      <c r="J3620" s="9">
        <v>42128.419560185182</v>
      </c>
      <c r="K3620" t="b">
        <v>0</v>
      </c>
      <c r="L3620">
        <v>56</v>
      </c>
      <c r="M3620" t="b">
        <v>1</v>
      </c>
      <c r="N3620" s="6" t="s">
        <v>8271</v>
      </c>
      <c r="O3620" s="5">
        <f t="shared" si="224"/>
        <v>101</v>
      </c>
      <c r="P3620">
        <f t="shared" si="225"/>
        <v>36.071428571428569</v>
      </c>
      <c r="Q3620" s="6" t="s">
        <v>8317</v>
      </c>
      <c r="R3620" s="6" t="s">
        <v>8318</v>
      </c>
      <c r="S3620">
        <f t="shared" si="226"/>
        <v>2015</v>
      </c>
      <c r="T3620">
        <f t="shared" si="227"/>
        <v>5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9">
        <v>42693.708333333336</v>
      </c>
      <c r="J3621" s="9">
        <v>42660.92391203704</v>
      </c>
      <c r="K3621" t="b">
        <v>0</v>
      </c>
      <c r="L3621">
        <v>17</v>
      </c>
      <c r="M3621" t="b">
        <v>1</v>
      </c>
      <c r="N3621" s="6" t="s">
        <v>8271</v>
      </c>
      <c r="O3621" s="5">
        <f t="shared" si="224"/>
        <v>112.99999999999999</v>
      </c>
      <c r="P3621">
        <f t="shared" si="225"/>
        <v>66.470588235294116</v>
      </c>
      <c r="Q3621" s="6" t="s">
        <v>8317</v>
      </c>
      <c r="R3621" s="6" t="s">
        <v>8318</v>
      </c>
      <c r="S3621">
        <f t="shared" si="226"/>
        <v>2016</v>
      </c>
      <c r="T3621">
        <f t="shared" si="227"/>
        <v>10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9">
        <v>42067.958333333336</v>
      </c>
      <c r="J3622" s="9">
        <v>42037.72987268518</v>
      </c>
      <c r="K3622" t="b">
        <v>0</v>
      </c>
      <c r="L3622">
        <v>197</v>
      </c>
      <c r="M3622" t="b">
        <v>1</v>
      </c>
      <c r="N3622" s="6" t="s">
        <v>8271</v>
      </c>
      <c r="O3622" s="5">
        <f t="shared" si="224"/>
        <v>105.19047619047619</v>
      </c>
      <c r="P3622">
        <f t="shared" si="225"/>
        <v>56.065989847715734</v>
      </c>
      <c r="Q3622" s="6" t="s">
        <v>8317</v>
      </c>
      <c r="R3622" s="6" t="s">
        <v>8318</v>
      </c>
      <c r="S3622">
        <f t="shared" si="226"/>
        <v>2015</v>
      </c>
      <c r="T3622">
        <f t="shared" si="227"/>
        <v>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9">
        <v>42643.666666666664</v>
      </c>
      <c r="J3623" s="9">
        <v>42619.727361111109</v>
      </c>
      <c r="K3623" t="b">
        <v>0</v>
      </c>
      <c r="L3623">
        <v>70</v>
      </c>
      <c r="M3623" t="b">
        <v>1</v>
      </c>
      <c r="N3623" s="6" t="s">
        <v>8271</v>
      </c>
      <c r="O3623" s="5">
        <f t="shared" si="224"/>
        <v>109.73333333333332</v>
      </c>
      <c r="P3623">
        <f t="shared" si="225"/>
        <v>47.028571428571432</v>
      </c>
      <c r="Q3623" s="6" t="s">
        <v>8317</v>
      </c>
      <c r="R3623" s="6" t="s">
        <v>8318</v>
      </c>
      <c r="S3623">
        <f t="shared" si="226"/>
        <v>2016</v>
      </c>
      <c r="T3623">
        <f t="shared" si="227"/>
        <v>9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9">
        <v>41909.932638888888</v>
      </c>
      <c r="J3624" s="9">
        <v>41877.013553240737</v>
      </c>
      <c r="K3624" t="b">
        <v>0</v>
      </c>
      <c r="L3624">
        <v>21</v>
      </c>
      <c r="M3624" t="b">
        <v>1</v>
      </c>
      <c r="N3624" s="6" t="s">
        <v>8271</v>
      </c>
      <c r="O3624" s="5">
        <f t="shared" si="224"/>
        <v>100.099</v>
      </c>
      <c r="P3624">
        <f t="shared" si="225"/>
        <v>47.666190476190479</v>
      </c>
      <c r="Q3624" s="6" t="s">
        <v>8317</v>
      </c>
      <c r="R3624" s="6" t="s">
        <v>8318</v>
      </c>
      <c r="S3624">
        <f t="shared" si="226"/>
        <v>2014</v>
      </c>
      <c r="T3624">
        <f t="shared" si="227"/>
        <v>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9">
        <v>41846.083333333328</v>
      </c>
      <c r="J3625" s="9">
        <v>41828.528587962959</v>
      </c>
      <c r="K3625" t="b">
        <v>0</v>
      </c>
      <c r="L3625">
        <v>34</v>
      </c>
      <c r="M3625" t="b">
        <v>1</v>
      </c>
      <c r="N3625" s="6" t="s">
        <v>8271</v>
      </c>
      <c r="O3625" s="5">
        <f t="shared" si="224"/>
        <v>120</v>
      </c>
      <c r="P3625">
        <f t="shared" si="225"/>
        <v>88.235294117647058</v>
      </c>
      <c r="Q3625" s="6" t="s">
        <v>8317</v>
      </c>
      <c r="R3625" s="6" t="s">
        <v>8318</v>
      </c>
      <c r="S3625">
        <f t="shared" si="226"/>
        <v>2014</v>
      </c>
      <c r="T3625">
        <f t="shared" si="227"/>
        <v>7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9">
        <v>42605.565856481473</v>
      </c>
      <c r="J3626" s="9">
        <v>42545.565856481473</v>
      </c>
      <c r="K3626" t="b">
        <v>0</v>
      </c>
      <c r="L3626">
        <v>39</v>
      </c>
      <c r="M3626" t="b">
        <v>1</v>
      </c>
      <c r="N3626" s="6" t="s">
        <v>8271</v>
      </c>
      <c r="O3626" s="5">
        <f t="shared" si="224"/>
        <v>104.93333333333332</v>
      </c>
      <c r="P3626">
        <f t="shared" si="225"/>
        <v>80.717948717948715</v>
      </c>
      <c r="Q3626" s="6" t="s">
        <v>8317</v>
      </c>
      <c r="R3626" s="6" t="s">
        <v>8318</v>
      </c>
      <c r="S3626">
        <f t="shared" si="226"/>
        <v>2016</v>
      </c>
      <c r="T3626">
        <f t="shared" si="227"/>
        <v>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9">
        <v>42187.444178240738</v>
      </c>
      <c r="J3627" s="9">
        <v>42157.444178240738</v>
      </c>
      <c r="K3627" t="b">
        <v>0</v>
      </c>
      <c r="L3627">
        <v>78</v>
      </c>
      <c r="M3627" t="b">
        <v>1</v>
      </c>
      <c r="N3627" s="6" t="s">
        <v>8271</v>
      </c>
      <c r="O3627" s="5">
        <f t="shared" si="224"/>
        <v>102.66666666666666</v>
      </c>
      <c r="P3627">
        <f t="shared" si="225"/>
        <v>39.487179487179489</v>
      </c>
      <c r="Q3627" s="6" t="s">
        <v>8317</v>
      </c>
      <c r="R3627" s="6" t="s">
        <v>8318</v>
      </c>
      <c r="S3627">
        <f t="shared" si="226"/>
        <v>2015</v>
      </c>
      <c r="T3627">
        <f t="shared" si="227"/>
        <v>6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9">
        <v>41867.458993055552</v>
      </c>
      <c r="J3628" s="9">
        <v>41846.458993055552</v>
      </c>
      <c r="K3628" t="b">
        <v>0</v>
      </c>
      <c r="L3628">
        <v>48</v>
      </c>
      <c r="M3628" t="b">
        <v>1</v>
      </c>
      <c r="N3628" s="6" t="s">
        <v>8271</v>
      </c>
      <c r="O3628" s="5">
        <f t="shared" si="224"/>
        <v>101.82500000000002</v>
      </c>
      <c r="P3628">
        <f t="shared" si="225"/>
        <v>84.854166666666671</v>
      </c>
      <c r="Q3628" s="6" t="s">
        <v>8317</v>
      </c>
      <c r="R3628" s="6" t="s">
        <v>8318</v>
      </c>
      <c r="S3628">
        <f t="shared" si="226"/>
        <v>2014</v>
      </c>
      <c r="T3628">
        <f t="shared" si="227"/>
        <v>7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9">
        <v>42510.957638888889</v>
      </c>
      <c r="J3629" s="9">
        <v>42460.533414351848</v>
      </c>
      <c r="K3629" t="b">
        <v>0</v>
      </c>
      <c r="L3629">
        <v>29</v>
      </c>
      <c r="M3629" t="b">
        <v>1</v>
      </c>
      <c r="N3629" s="6" t="s">
        <v>8271</v>
      </c>
      <c r="O3629" s="5">
        <f t="shared" si="224"/>
        <v>100</v>
      </c>
      <c r="P3629">
        <f t="shared" si="225"/>
        <v>68.965517241379317</v>
      </c>
      <c r="Q3629" s="6" t="s">
        <v>8317</v>
      </c>
      <c r="R3629" s="6" t="s">
        <v>8318</v>
      </c>
      <c r="S3629">
        <f t="shared" si="226"/>
        <v>2016</v>
      </c>
      <c r="T3629">
        <f t="shared" si="227"/>
        <v>3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9">
        <v>42351.666620370372</v>
      </c>
      <c r="J3630" s="9">
        <v>42291.6249537037</v>
      </c>
      <c r="K3630" t="b">
        <v>0</v>
      </c>
      <c r="L3630">
        <v>0</v>
      </c>
      <c r="M3630" t="b">
        <v>0</v>
      </c>
      <c r="N3630" s="6" t="s">
        <v>8305</v>
      </c>
      <c r="O3630" s="5">
        <f t="shared" si="224"/>
        <v>0</v>
      </c>
      <c r="P3630" t="e">
        <f t="shared" si="225"/>
        <v>#DIV/0!</v>
      </c>
      <c r="Q3630" s="6" t="s">
        <v>8317</v>
      </c>
      <c r="R3630" s="6" t="s">
        <v>8359</v>
      </c>
      <c r="S3630">
        <f t="shared" si="226"/>
        <v>2015</v>
      </c>
      <c r="T3630">
        <f t="shared" si="227"/>
        <v>10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9">
        <v>42495.499999999993</v>
      </c>
      <c r="J3631" s="9">
        <v>42436.886157407404</v>
      </c>
      <c r="K3631" t="b">
        <v>0</v>
      </c>
      <c r="L3631">
        <v>2</v>
      </c>
      <c r="M3631" t="b">
        <v>0</v>
      </c>
      <c r="N3631" s="6" t="s">
        <v>8305</v>
      </c>
      <c r="O3631" s="5">
        <f t="shared" si="224"/>
        <v>1.9999999999999998E-4</v>
      </c>
      <c r="P3631">
        <f t="shared" si="225"/>
        <v>1</v>
      </c>
      <c r="Q3631" s="6" t="s">
        <v>8317</v>
      </c>
      <c r="R3631" s="6" t="s">
        <v>8359</v>
      </c>
      <c r="S3631">
        <f t="shared" si="226"/>
        <v>2016</v>
      </c>
      <c r="T3631">
        <f t="shared" si="227"/>
        <v>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9">
        <v>41972.680439814816</v>
      </c>
      <c r="J3632" s="9">
        <v>41942.638773148145</v>
      </c>
      <c r="K3632" t="b">
        <v>0</v>
      </c>
      <c r="L3632">
        <v>1</v>
      </c>
      <c r="M3632" t="b">
        <v>0</v>
      </c>
      <c r="N3632" s="6" t="s">
        <v>8305</v>
      </c>
      <c r="O3632" s="5">
        <f t="shared" si="224"/>
        <v>3.3333333333333333E-2</v>
      </c>
      <c r="P3632">
        <f t="shared" si="225"/>
        <v>1</v>
      </c>
      <c r="Q3632" s="6" t="s">
        <v>8317</v>
      </c>
      <c r="R3632" s="6" t="s">
        <v>8359</v>
      </c>
      <c r="S3632">
        <f t="shared" si="226"/>
        <v>2014</v>
      </c>
      <c r="T3632">
        <f t="shared" si="227"/>
        <v>10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9">
        <v>41904.957638888889</v>
      </c>
      <c r="J3633" s="9">
        <v>41880.54510416666</v>
      </c>
      <c r="K3633" t="b">
        <v>0</v>
      </c>
      <c r="L3633">
        <v>59</v>
      </c>
      <c r="M3633" t="b">
        <v>0</v>
      </c>
      <c r="N3633" s="6" t="s">
        <v>8305</v>
      </c>
      <c r="O3633" s="5">
        <f t="shared" si="224"/>
        <v>51.023391812865491</v>
      </c>
      <c r="P3633">
        <f t="shared" si="225"/>
        <v>147.88135593220338</v>
      </c>
      <c r="Q3633" s="6" t="s">
        <v>8317</v>
      </c>
      <c r="R3633" s="6" t="s">
        <v>8359</v>
      </c>
      <c r="S3633">
        <f t="shared" si="226"/>
        <v>2014</v>
      </c>
      <c r="T3633">
        <f t="shared" si="227"/>
        <v>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9">
        <v>41966.728576388887</v>
      </c>
      <c r="J3634" s="9">
        <v>41946.728576388887</v>
      </c>
      <c r="K3634" t="b">
        <v>0</v>
      </c>
      <c r="L3634">
        <v>1</v>
      </c>
      <c r="M3634" t="b">
        <v>0</v>
      </c>
      <c r="N3634" s="6" t="s">
        <v>8305</v>
      </c>
      <c r="O3634" s="5">
        <f t="shared" si="224"/>
        <v>20</v>
      </c>
      <c r="P3634">
        <f t="shared" si="225"/>
        <v>100</v>
      </c>
      <c r="Q3634" s="6" t="s">
        <v>8317</v>
      </c>
      <c r="R3634" s="6" t="s">
        <v>8359</v>
      </c>
      <c r="S3634">
        <f t="shared" si="226"/>
        <v>2014</v>
      </c>
      <c r="T3634">
        <f t="shared" si="227"/>
        <v>11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9">
        <v>42692.833333333336</v>
      </c>
      <c r="J3635" s="9">
        <v>42649.415127314809</v>
      </c>
      <c r="K3635" t="b">
        <v>0</v>
      </c>
      <c r="L3635">
        <v>31</v>
      </c>
      <c r="M3635" t="b">
        <v>0</v>
      </c>
      <c r="N3635" s="6" t="s">
        <v>8305</v>
      </c>
      <c r="O3635" s="5">
        <f t="shared" si="224"/>
        <v>35.24</v>
      </c>
      <c r="P3635">
        <f t="shared" si="225"/>
        <v>56.838709677419352</v>
      </c>
      <c r="Q3635" s="6" t="s">
        <v>8317</v>
      </c>
      <c r="R3635" s="6" t="s">
        <v>8359</v>
      </c>
      <c r="S3635">
        <f t="shared" si="226"/>
        <v>2016</v>
      </c>
      <c r="T3635">
        <f t="shared" si="227"/>
        <v>10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9">
        <v>42748.957638888889</v>
      </c>
      <c r="J3636" s="9">
        <v>42700.958032407405</v>
      </c>
      <c r="K3636" t="b">
        <v>0</v>
      </c>
      <c r="L3636">
        <v>18</v>
      </c>
      <c r="M3636" t="b">
        <v>0</v>
      </c>
      <c r="N3636" s="6" t="s">
        <v>8305</v>
      </c>
      <c r="O3636" s="5">
        <f t="shared" si="224"/>
        <v>4.246666666666667</v>
      </c>
      <c r="P3636">
        <f t="shared" si="225"/>
        <v>176.94444444444446</v>
      </c>
      <c r="Q3636" s="6" t="s">
        <v>8317</v>
      </c>
      <c r="R3636" s="6" t="s">
        <v>8359</v>
      </c>
      <c r="S3636">
        <f t="shared" si="226"/>
        <v>2016</v>
      </c>
      <c r="T3636">
        <f t="shared" si="227"/>
        <v>11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9">
        <v>42480.674490740734</v>
      </c>
      <c r="J3637" s="9">
        <v>42450.674490740734</v>
      </c>
      <c r="K3637" t="b">
        <v>0</v>
      </c>
      <c r="L3637">
        <v>10</v>
      </c>
      <c r="M3637" t="b">
        <v>0</v>
      </c>
      <c r="N3637" s="6" t="s">
        <v>8305</v>
      </c>
      <c r="O3637" s="5">
        <f t="shared" si="224"/>
        <v>36.457142857142856</v>
      </c>
      <c r="P3637">
        <f t="shared" si="225"/>
        <v>127.6</v>
      </c>
      <c r="Q3637" s="6" t="s">
        <v>8317</v>
      </c>
      <c r="R3637" s="6" t="s">
        <v>8359</v>
      </c>
      <c r="S3637">
        <f t="shared" si="226"/>
        <v>2016</v>
      </c>
      <c r="T3637">
        <f t="shared" si="227"/>
        <v>3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9">
        <v>42261.486446759263</v>
      </c>
      <c r="J3638" s="9">
        <v>42226.486446759263</v>
      </c>
      <c r="K3638" t="b">
        <v>0</v>
      </c>
      <c r="L3638">
        <v>0</v>
      </c>
      <c r="M3638" t="b">
        <v>0</v>
      </c>
      <c r="N3638" s="6" t="s">
        <v>8305</v>
      </c>
      <c r="O3638" s="5">
        <f t="shared" si="224"/>
        <v>0</v>
      </c>
      <c r="P3638" t="e">
        <f t="shared" si="225"/>
        <v>#DIV/0!</v>
      </c>
      <c r="Q3638" s="6" t="s">
        <v>8317</v>
      </c>
      <c r="R3638" s="6" t="s">
        <v>8359</v>
      </c>
      <c r="S3638">
        <f t="shared" si="226"/>
        <v>2015</v>
      </c>
      <c r="T3638">
        <f t="shared" si="227"/>
        <v>8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9">
        <v>42005.492303240739</v>
      </c>
      <c r="J3639" s="9">
        <v>41975.492303240739</v>
      </c>
      <c r="K3639" t="b">
        <v>0</v>
      </c>
      <c r="L3639">
        <v>14</v>
      </c>
      <c r="M3639" t="b">
        <v>0</v>
      </c>
      <c r="N3639" s="6" t="s">
        <v>8305</v>
      </c>
      <c r="O3639" s="5">
        <f t="shared" si="224"/>
        <v>30.866666666666664</v>
      </c>
      <c r="P3639">
        <f t="shared" si="225"/>
        <v>66.142857142857139</v>
      </c>
      <c r="Q3639" s="6" t="s">
        <v>8317</v>
      </c>
      <c r="R3639" s="6" t="s">
        <v>8359</v>
      </c>
      <c r="S3639">
        <f t="shared" si="226"/>
        <v>2014</v>
      </c>
      <c r="T3639">
        <f t="shared" si="227"/>
        <v>12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9">
        <v>42113.42282407407</v>
      </c>
      <c r="J3640" s="9">
        <v>42053.464490740742</v>
      </c>
      <c r="K3640" t="b">
        <v>0</v>
      </c>
      <c r="L3640">
        <v>2</v>
      </c>
      <c r="M3640" t="b">
        <v>0</v>
      </c>
      <c r="N3640" s="6" t="s">
        <v>8305</v>
      </c>
      <c r="O3640" s="5">
        <f t="shared" si="224"/>
        <v>6.5454545454545459</v>
      </c>
      <c r="P3640">
        <f t="shared" si="225"/>
        <v>108</v>
      </c>
      <c r="Q3640" s="6" t="s">
        <v>8317</v>
      </c>
      <c r="R3640" s="6" t="s">
        <v>8359</v>
      </c>
      <c r="S3640">
        <f t="shared" si="226"/>
        <v>2015</v>
      </c>
      <c r="T3640">
        <f t="shared" si="227"/>
        <v>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9">
        <v>42650.424305555549</v>
      </c>
      <c r="J3641" s="9">
        <v>42590.468819444439</v>
      </c>
      <c r="K3641" t="b">
        <v>0</v>
      </c>
      <c r="L3641">
        <v>1</v>
      </c>
      <c r="M3641" t="b">
        <v>0</v>
      </c>
      <c r="N3641" s="6" t="s">
        <v>8305</v>
      </c>
      <c r="O3641" s="5">
        <f t="shared" si="224"/>
        <v>4.0000000000000001E-3</v>
      </c>
      <c r="P3641">
        <f t="shared" si="225"/>
        <v>1</v>
      </c>
      <c r="Q3641" s="6" t="s">
        <v>8317</v>
      </c>
      <c r="R3641" s="6" t="s">
        <v>8359</v>
      </c>
      <c r="S3641">
        <f t="shared" si="226"/>
        <v>2016</v>
      </c>
      <c r="T3641">
        <f t="shared" si="227"/>
        <v>8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9">
        <v>42134.573263888888</v>
      </c>
      <c r="J3642" s="9">
        <v>42104.573263888888</v>
      </c>
      <c r="K3642" t="b">
        <v>0</v>
      </c>
      <c r="L3642">
        <v>3</v>
      </c>
      <c r="M3642" t="b">
        <v>0</v>
      </c>
      <c r="N3642" s="6" t="s">
        <v>8305</v>
      </c>
      <c r="O3642" s="5">
        <f t="shared" si="224"/>
        <v>5.5</v>
      </c>
      <c r="P3642">
        <f t="shared" si="225"/>
        <v>18.333333333333332</v>
      </c>
      <c r="Q3642" s="6" t="s">
        <v>8317</v>
      </c>
      <c r="R3642" s="6" t="s">
        <v>8359</v>
      </c>
      <c r="S3642">
        <f t="shared" si="226"/>
        <v>2015</v>
      </c>
      <c r="T3642">
        <f t="shared" si="227"/>
        <v>4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9">
        <v>41917</v>
      </c>
      <c r="J3643" s="9">
        <v>41899.418738425928</v>
      </c>
      <c r="K3643" t="b">
        <v>0</v>
      </c>
      <c r="L3643">
        <v>0</v>
      </c>
      <c r="M3643" t="b">
        <v>0</v>
      </c>
      <c r="N3643" s="6" t="s">
        <v>8305</v>
      </c>
      <c r="O3643" s="5">
        <f t="shared" si="224"/>
        <v>0</v>
      </c>
      <c r="P3643" t="e">
        <f t="shared" si="225"/>
        <v>#DIV/0!</v>
      </c>
      <c r="Q3643" s="6" t="s">
        <v>8317</v>
      </c>
      <c r="R3643" s="6" t="s">
        <v>8359</v>
      </c>
      <c r="S3643">
        <f t="shared" si="226"/>
        <v>2014</v>
      </c>
      <c r="T3643">
        <f t="shared" si="227"/>
        <v>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9">
        <v>42338.499999999993</v>
      </c>
      <c r="J3644" s="9">
        <v>42297.607951388891</v>
      </c>
      <c r="K3644" t="b">
        <v>0</v>
      </c>
      <c r="L3644">
        <v>2</v>
      </c>
      <c r="M3644" t="b">
        <v>0</v>
      </c>
      <c r="N3644" s="6" t="s">
        <v>8305</v>
      </c>
      <c r="O3644" s="5">
        <f t="shared" si="224"/>
        <v>2.1428571428571428</v>
      </c>
      <c r="P3644">
        <f t="shared" si="225"/>
        <v>7.5</v>
      </c>
      <c r="Q3644" s="6" t="s">
        <v>8317</v>
      </c>
      <c r="R3644" s="6" t="s">
        <v>8359</v>
      </c>
      <c r="S3644">
        <f t="shared" si="226"/>
        <v>2015</v>
      </c>
      <c r="T3644">
        <f t="shared" si="227"/>
        <v>10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9">
        <v>42324.977303240739</v>
      </c>
      <c r="J3645" s="9">
        <v>42284.935636574075</v>
      </c>
      <c r="K3645" t="b">
        <v>0</v>
      </c>
      <c r="L3645">
        <v>0</v>
      </c>
      <c r="M3645" t="b">
        <v>0</v>
      </c>
      <c r="N3645" s="6" t="s">
        <v>8305</v>
      </c>
      <c r="O3645" s="5">
        <f t="shared" si="224"/>
        <v>0</v>
      </c>
      <c r="P3645" t="e">
        <f t="shared" si="225"/>
        <v>#DIV/0!</v>
      </c>
      <c r="Q3645" s="6" t="s">
        <v>8317</v>
      </c>
      <c r="R3645" s="6" t="s">
        <v>8359</v>
      </c>
      <c r="S3645">
        <f t="shared" si="226"/>
        <v>2015</v>
      </c>
      <c r="T3645">
        <f t="shared" si="227"/>
        <v>10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9">
        <v>42436.999305555553</v>
      </c>
      <c r="J3646" s="9">
        <v>42409.033414351848</v>
      </c>
      <c r="K3646" t="b">
        <v>0</v>
      </c>
      <c r="L3646">
        <v>12</v>
      </c>
      <c r="M3646" t="b">
        <v>0</v>
      </c>
      <c r="N3646" s="6" t="s">
        <v>8305</v>
      </c>
      <c r="O3646" s="5">
        <f t="shared" si="224"/>
        <v>16.420000000000002</v>
      </c>
      <c r="P3646">
        <f t="shared" si="225"/>
        <v>68.416666666666671</v>
      </c>
      <c r="Q3646" s="6" t="s">
        <v>8317</v>
      </c>
      <c r="R3646" s="6" t="s">
        <v>8359</v>
      </c>
      <c r="S3646">
        <f t="shared" si="226"/>
        <v>2016</v>
      </c>
      <c r="T3646">
        <f t="shared" si="227"/>
        <v>2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9">
        <v>42695.803680555553</v>
      </c>
      <c r="J3647" s="9">
        <v>42665.762013888881</v>
      </c>
      <c r="K3647" t="b">
        <v>0</v>
      </c>
      <c r="L3647">
        <v>1</v>
      </c>
      <c r="M3647" t="b">
        <v>0</v>
      </c>
      <c r="N3647" s="6" t="s">
        <v>8305</v>
      </c>
      <c r="O3647" s="5">
        <f t="shared" si="224"/>
        <v>0.1</v>
      </c>
      <c r="P3647">
        <f t="shared" si="225"/>
        <v>1</v>
      </c>
      <c r="Q3647" s="6" t="s">
        <v>8317</v>
      </c>
      <c r="R3647" s="6" t="s">
        <v>8359</v>
      </c>
      <c r="S3647">
        <f t="shared" si="226"/>
        <v>2016</v>
      </c>
      <c r="T3647">
        <f t="shared" si="227"/>
        <v>10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9">
        <v>42171.770833333336</v>
      </c>
      <c r="J3648" s="9">
        <v>42140.21298611111</v>
      </c>
      <c r="K3648" t="b">
        <v>0</v>
      </c>
      <c r="L3648">
        <v>8</v>
      </c>
      <c r="M3648" t="b">
        <v>0</v>
      </c>
      <c r="N3648" s="6" t="s">
        <v>8305</v>
      </c>
      <c r="O3648" s="5">
        <f t="shared" si="224"/>
        <v>4.8099999999999996</v>
      </c>
      <c r="P3648">
        <f t="shared" si="225"/>
        <v>60.125</v>
      </c>
      <c r="Q3648" s="6" t="s">
        <v>8317</v>
      </c>
      <c r="R3648" s="6" t="s">
        <v>8359</v>
      </c>
      <c r="S3648">
        <f t="shared" si="226"/>
        <v>2015</v>
      </c>
      <c r="T3648">
        <f t="shared" si="227"/>
        <v>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9">
        <v>42643.540821759256</v>
      </c>
      <c r="J3649" s="9">
        <v>42598.540821759256</v>
      </c>
      <c r="K3649" t="b">
        <v>0</v>
      </c>
      <c r="L3649">
        <v>2</v>
      </c>
      <c r="M3649" t="b">
        <v>0</v>
      </c>
      <c r="N3649" s="6" t="s">
        <v>8305</v>
      </c>
      <c r="O3649" s="5">
        <f t="shared" si="224"/>
        <v>6</v>
      </c>
      <c r="P3649">
        <f t="shared" si="225"/>
        <v>15</v>
      </c>
      <c r="Q3649" s="6" t="s">
        <v>8317</v>
      </c>
      <c r="R3649" s="6" t="s">
        <v>8359</v>
      </c>
      <c r="S3649">
        <f t="shared" si="226"/>
        <v>2016</v>
      </c>
      <c r="T3649">
        <f t="shared" si="227"/>
        <v>8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9">
        <v>41917.083854166667</v>
      </c>
      <c r="J3650" s="9">
        <v>41887.083854166667</v>
      </c>
      <c r="K3650" t="b">
        <v>0</v>
      </c>
      <c r="L3650">
        <v>73</v>
      </c>
      <c r="M3650" t="b">
        <v>1</v>
      </c>
      <c r="N3650" s="6" t="s">
        <v>8271</v>
      </c>
      <c r="O3650" s="5">
        <f t="shared" ref="O3650:O3713" si="228">E3650/D3650*100</f>
        <v>100.38249999999999</v>
      </c>
      <c r="P3650">
        <f t="shared" ref="P3650:P3713" si="229">E3650/L3650</f>
        <v>550.04109589041093</v>
      </c>
      <c r="Q3650" s="6" t="s">
        <v>8317</v>
      </c>
      <c r="R3650" s="6" t="s">
        <v>8318</v>
      </c>
      <c r="S3650">
        <f t="shared" si="226"/>
        <v>2014</v>
      </c>
      <c r="T3650">
        <f t="shared" si="227"/>
        <v>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9">
        <v>41806.504560185182</v>
      </c>
      <c r="J3651" s="9">
        <v>41780.504560185182</v>
      </c>
      <c r="K3651" t="b">
        <v>0</v>
      </c>
      <c r="L3651">
        <v>8</v>
      </c>
      <c r="M3651" t="b">
        <v>1</v>
      </c>
      <c r="N3651" s="6" t="s">
        <v>8271</v>
      </c>
      <c r="O3651" s="5">
        <f t="shared" si="228"/>
        <v>104</v>
      </c>
      <c r="P3651">
        <f t="shared" si="229"/>
        <v>97.5</v>
      </c>
      <c r="Q3651" s="6" t="s">
        <v>8317</v>
      </c>
      <c r="R3651" s="6" t="s">
        <v>8318</v>
      </c>
      <c r="S3651">
        <f t="shared" ref="S3651:S3714" si="230">YEAR(J3651)</f>
        <v>2014</v>
      </c>
      <c r="T3651">
        <f t="shared" ref="T3651:T3714" si="231">MONTH(J3651)</f>
        <v>5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9">
        <v>42402.270648148151</v>
      </c>
      <c r="J3652" s="9">
        <v>42381.270648148151</v>
      </c>
      <c r="K3652" t="b">
        <v>0</v>
      </c>
      <c r="L3652">
        <v>17</v>
      </c>
      <c r="M3652" t="b">
        <v>1</v>
      </c>
      <c r="N3652" s="6" t="s">
        <v>8271</v>
      </c>
      <c r="O3652" s="5">
        <f t="shared" si="228"/>
        <v>100</v>
      </c>
      <c r="P3652">
        <f t="shared" si="229"/>
        <v>29.411764705882351</v>
      </c>
      <c r="Q3652" s="6" t="s">
        <v>8317</v>
      </c>
      <c r="R3652" s="6" t="s">
        <v>8318</v>
      </c>
      <c r="S3652">
        <f t="shared" si="230"/>
        <v>2016</v>
      </c>
      <c r="T3652">
        <f t="shared" si="231"/>
        <v>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9">
        <v>41861.457638888889</v>
      </c>
      <c r="J3653" s="9">
        <v>41828.437986111108</v>
      </c>
      <c r="K3653" t="b">
        <v>0</v>
      </c>
      <c r="L3653">
        <v>9</v>
      </c>
      <c r="M3653" t="b">
        <v>1</v>
      </c>
      <c r="N3653" s="6" t="s">
        <v>8271</v>
      </c>
      <c r="O3653" s="5">
        <f t="shared" si="228"/>
        <v>104</v>
      </c>
      <c r="P3653">
        <f t="shared" si="229"/>
        <v>57.777777777777779</v>
      </c>
      <c r="Q3653" s="6" t="s">
        <v>8317</v>
      </c>
      <c r="R3653" s="6" t="s">
        <v>8318</v>
      </c>
      <c r="S3653">
        <f t="shared" si="230"/>
        <v>2014</v>
      </c>
      <c r="T3653">
        <f t="shared" si="231"/>
        <v>7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9">
        <v>42606.957638888889</v>
      </c>
      <c r="J3654" s="9">
        <v>42596.436365740738</v>
      </c>
      <c r="K3654" t="b">
        <v>0</v>
      </c>
      <c r="L3654">
        <v>17</v>
      </c>
      <c r="M3654" t="b">
        <v>1</v>
      </c>
      <c r="N3654" s="6" t="s">
        <v>8271</v>
      </c>
      <c r="O3654" s="5">
        <f t="shared" si="228"/>
        <v>250.66666666666669</v>
      </c>
      <c r="P3654">
        <f t="shared" si="229"/>
        <v>44.235294117647058</v>
      </c>
      <c r="Q3654" s="6" t="s">
        <v>8317</v>
      </c>
      <c r="R3654" s="6" t="s">
        <v>8318</v>
      </c>
      <c r="S3654">
        <f t="shared" si="230"/>
        <v>2016</v>
      </c>
      <c r="T3654">
        <f t="shared" si="231"/>
        <v>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9">
        <v>42221.155173611107</v>
      </c>
      <c r="J3655" s="9">
        <v>42191.155173611107</v>
      </c>
      <c r="K3655" t="b">
        <v>0</v>
      </c>
      <c r="L3655">
        <v>33</v>
      </c>
      <c r="M3655" t="b">
        <v>1</v>
      </c>
      <c r="N3655" s="6" t="s">
        <v>8271</v>
      </c>
      <c r="O3655" s="5">
        <f t="shared" si="228"/>
        <v>100.49999999999999</v>
      </c>
      <c r="P3655">
        <f t="shared" si="229"/>
        <v>60.909090909090907</v>
      </c>
      <c r="Q3655" s="6" t="s">
        <v>8317</v>
      </c>
      <c r="R3655" s="6" t="s">
        <v>8318</v>
      </c>
      <c r="S3655">
        <f t="shared" si="230"/>
        <v>2015</v>
      </c>
      <c r="T3655">
        <f t="shared" si="231"/>
        <v>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9">
        <v>42463.499999999993</v>
      </c>
      <c r="J3656" s="9">
        <v>42440.20817129629</v>
      </c>
      <c r="K3656" t="b">
        <v>0</v>
      </c>
      <c r="L3656">
        <v>38</v>
      </c>
      <c r="M3656" t="b">
        <v>1</v>
      </c>
      <c r="N3656" s="6" t="s">
        <v>8271</v>
      </c>
      <c r="O3656" s="5">
        <f t="shared" si="228"/>
        <v>174.4</v>
      </c>
      <c r="P3656">
        <f t="shared" si="229"/>
        <v>68.84210526315789</v>
      </c>
      <c r="Q3656" s="6" t="s">
        <v>8317</v>
      </c>
      <c r="R3656" s="6" t="s">
        <v>8318</v>
      </c>
      <c r="S3656">
        <f t="shared" si="230"/>
        <v>2016</v>
      </c>
      <c r="T3656">
        <f t="shared" si="231"/>
        <v>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9">
        <v>42203.082638888889</v>
      </c>
      <c r="J3657" s="9">
        <v>42173.594884259255</v>
      </c>
      <c r="K3657" t="b">
        <v>0</v>
      </c>
      <c r="L3657">
        <v>79</v>
      </c>
      <c r="M3657" t="b">
        <v>1</v>
      </c>
      <c r="N3657" s="6" t="s">
        <v>8271</v>
      </c>
      <c r="O3657" s="5">
        <f t="shared" si="228"/>
        <v>116.26</v>
      </c>
      <c r="P3657">
        <f t="shared" si="229"/>
        <v>73.582278481012665</v>
      </c>
      <c r="Q3657" s="6" t="s">
        <v>8317</v>
      </c>
      <c r="R3657" s="6" t="s">
        <v>8318</v>
      </c>
      <c r="S3657">
        <f t="shared" si="230"/>
        <v>2015</v>
      </c>
      <c r="T3657">
        <f t="shared" si="231"/>
        <v>6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9">
        <v>42767.749305555553</v>
      </c>
      <c r="J3658" s="9">
        <v>42737.70180555556</v>
      </c>
      <c r="K3658" t="b">
        <v>0</v>
      </c>
      <c r="L3658">
        <v>46</v>
      </c>
      <c r="M3658" t="b">
        <v>1</v>
      </c>
      <c r="N3658" s="6" t="s">
        <v>8271</v>
      </c>
      <c r="O3658" s="5">
        <f t="shared" si="228"/>
        <v>105.82000000000001</v>
      </c>
      <c r="P3658">
        <f t="shared" si="229"/>
        <v>115.02173913043478</v>
      </c>
      <c r="Q3658" s="6" t="s">
        <v>8317</v>
      </c>
      <c r="R3658" s="6" t="s">
        <v>8318</v>
      </c>
      <c r="S3658">
        <f t="shared" si="230"/>
        <v>2017</v>
      </c>
      <c r="T3658">
        <f t="shared" si="231"/>
        <v>1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9">
        <v>42522.695833333331</v>
      </c>
      <c r="J3659" s="9">
        <v>42499.421516203707</v>
      </c>
      <c r="K3659" t="b">
        <v>0</v>
      </c>
      <c r="L3659">
        <v>20</v>
      </c>
      <c r="M3659" t="b">
        <v>1</v>
      </c>
      <c r="N3659" s="6" t="s">
        <v>8271</v>
      </c>
      <c r="O3659" s="5">
        <f t="shared" si="228"/>
        <v>110.75</v>
      </c>
      <c r="P3659">
        <f t="shared" si="229"/>
        <v>110.75</v>
      </c>
      <c r="Q3659" s="6" t="s">
        <v>8317</v>
      </c>
      <c r="R3659" s="6" t="s">
        <v>8318</v>
      </c>
      <c r="S3659">
        <f t="shared" si="230"/>
        <v>2016</v>
      </c>
      <c r="T3659">
        <f t="shared" si="231"/>
        <v>5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9">
        <v>41821.957638888889</v>
      </c>
      <c r="J3660" s="9">
        <v>41775.650231481479</v>
      </c>
      <c r="K3660" t="b">
        <v>0</v>
      </c>
      <c r="L3660">
        <v>20</v>
      </c>
      <c r="M3660" t="b">
        <v>1</v>
      </c>
      <c r="N3660" s="6" t="s">
        <v>8271</v>
      </c>
      <c r="O3660" s="5">
        <f t="shared" si="228"/>
        <v>100.66666666666666</v>
      </c>
      <c r="P3660">
        <f t="shared" si="229"/>
        <v>75.5</v>
      </c>
      <c r="Q3660" s="6" t="s">
        <v>8317</v>
      </c>
      <c r="R3660" s="6" t="s">
        <v>8318</v>
      </c>
      <c r="S3660">
        <f t="shared" si="230"/>
        <v>2014</v>
      </c>
      <c r="T3660">
        <f t="shared" si="231"/>
        <v>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9">
        <v>42082.402083333327</v>
      </c>
      <c r="J3661" s="9">
        <v>42055.068865740737</v>
      </c>
      <c r="K3661" t="b">
        <v>0</v>
      </c>
      <c r="L3661">
        <v>13</v>
      </c>
      <c r="M3661" t="b">
        <v>1</v>
      </c>
      <c r="N3661" s="6" t="s">
        <v>8271</v>
      </c>
      <c r="O3661" s="5">
        <f t="shared" si="228"/>
        <v>102.03333333333333</v>
      </c>
      <c r="P3661">
        <f t="shared" si="229"/>
        <v>235.46153846153845</v>
      </c>
      <c r="Q3661" s="6" t="s">
        <v>8317</v>
      </c>
      <c r="R3661" s="6" t="s">
        <v>8318</v>
      </c>
      <c r="S3661">
        <f t="shared" si="230"/>
        <v>2015</v>
      </c>
      <c r="T3661">
        <f t="shared" si="231"/>
        <v>2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9">
        <v>41996.672743055555</v>
      </c>
      <c r="J3662" s="9">
        <v>41971.672743055555</v>
      </c>
      <c r="K3662" t="b">
        <v>0</v>
      </c>
      <c r="L3662">
        <v>22</v>
      </c>
      <c r="M3662" t="b">
        <v>1</v>
      </c>
      <c r="N3662" s="6" t="s">
        <v>8271</v>
      </c>
      <c r="O3662" s="5">
        <f t="shared" si="228"/>
        <v>100</v>
      </c>
      <c r="P3662">
        <f t="shared" si="229"/>
        <v>11.363636363636363</v>
      </c>
      <c r="Q3662" s="6" t="s">
        <v>8317</v>
      </c>
      <c r="R3662" s="6" t="s">
        <v>8318</v>
      </c>
      <c r="S3662">
        <f t="shared" si="230"/>
        <v>2014</v>
      </c>
      <c r="T3662">
        <f t="shared" si="231"/>
        <v>11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9">
        <v>42469.958333333336</v>
      </c>
      <c r="J3663" s="9">
        <v>42447.688333333332</v>
      </c>
      <c r="K3663" t="b">
        <v>0</v>
      </c>
      <c r="L3663">
        <v>36</v>
      </c>
      <c r="M3663" t="b">
        <v>1</v>
      </c>
      <c r="N3663" s="6" t="s">
        <v>8271</v>
      </c>
      <c r="O3663" s="5">
        <f t="shared" si="228"/>
        <v>111.00000000000001</v>
      </c>
      <c r="P3663">
        <f t="shared" si="229"/>
        <v>92.5</v>
      </c>
      <c r="Q3663" s="6" t="s">
        <v>8317</v>
      </c>
      <c r="R3663" s="6" t="s">
        <v>8318</v>
      </c>
      <c r="S3663">
        <f t="shared" si="230"/>
        <v>2016</v>
      </c>
      <c r="T3663">
        <f t="shared" si="231"/>
        <v>3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9">
        <v>42093.97006944444</v>
      </c>
      <c r="J3664" s="9">
        <v>42064.011736111112</v>
      </c>
      <c r="K3664" t="b">
        <v>0</v>
      </c>
      <c r="L3664">
        <v>40</v>
      </c>
      <c r="M3664" t="b">
        <v>1</v>
      </c>
      <c r="N3664" s="6" t="s">
        <v>8271</v>
      </c>
      <c r="O3664" s="5">
        <f t="shared" si="228"/>
        <v>101.42500000000001</v>
      </c>
      <c r="P3664">
        <f t="shared" si="229"/>
        <v>202.85</v>
      </c>
      <c r="Q3664" s="6" t="s">
        <v>8317</v>
      </c>
      <c r="R3664" s="6" t="s">
        <v>8318</v>
      </c>
      <c r="S3664">
        <f t="shared" si="230"/>
        <v>2015</v>
      </c>
      <c r="T3664">
        <f t="shared" si="231"/>
        <v>3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9">
        <v>42725.285069444442</v>
      </c>
      <c r="J3665" s="9">
        <v>42665.243402777771</v>
      </c>
      <c r="K3665" t="b">
        <v>0</v>
      </c>
      <c r="L3665">
        <v>9</v>
      </c>
      <c r="M3665" t="b">
        <v>1</v>
      </c>
      <c r="N3665" s="6" t="s">
        <v>8271</v>
      </c>
      <c r="O3665" s="5">
        <f t="shared" si="228"/>
        <v>104</v>
      </c>
      <c r="P3665">
        <f t="shared" si="229"/>
        <v>26</v>
      </c>
      <c r="Q3665" s="6" t="s">
        <v>8317</v>
      </c>
      <c r="R3665" s="6" t="s">
        <v>8318</v>
      </c>
      <c r="S3665">
        <f t="shared" si="230"/>
        <v>2016</v>
      </c>
      <c r="T3665">
        <f t="shared" si="231"/>
        <v>10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9">
        <v>42537.04038194444</v>
      </c>
      <c r="J3666" s="9">
        <v>42523.04038194444</v>
      </c>
      <c r="K3666" t="b">
        <v>0</v>
      </c>
      <c r="L3666">
        <v>19</v>
      </c>
      <c r="M3666" t="b">
        <v>1</v>
      </c>
      <c r="N3666" s="6" t="s">
        <v>8271</v>
      </c>
      <c r="O3666" s="5">
        <f t="shared" si="228"/>
        <v>109.375</v>
      </c>
      <c r="P3666">
        <f t="shared" si="229"/>
        <v>46.05263157894737</v>
      </c>
      <c r="Q3666" s="6" t="s">
        <v>8317</v>
      </c>
      <c r="R3666" s="6" t="s">
        <v>8318</v>
      </c>
      <c r="S3666">
        <f t="shared" si="230"/>
        <v>2016</v>
      </c>
      <c r="T3666">
        <f t="shared" si="231"/>
        <v>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9">
        <v>42305.620833333327</v>
      </c>
      <c r="J3667" s="9">
        <v>42294.59979166666</v>
      </c>
      <c r="K3667" t="b">
        <v>0</v>
      </c>
      <c r="L3667">
        <v>14</v>
      </c>
      <c r="M3667" t="b">
        <v>1</v>
      </c>
      <c r="N3667" s="6" t="s">
        <v>8271</v>
      </c>
      <c r="O3667" s="5">
        <f t="shared" si="228"/>
        <v>115.16129032258064</v>
      </c>
      <c r="P3667">
        <f t="shared" si="229"/>
        <v>51</v>
      </c>
      <c r="Q3667" s="6" t="s">
        <v>8317</v>
      </c>
      <c r="R3667" s="6" t="s">
        <v>8318</v>
      </c>
      <c r="S3667">
        <f t="shared" si="230"/>
        <v>2015</v>
      </c>
      <c r="T3667">
        <f t="shared" si="231"/>
        <v>10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9">
        <v>41844.083333333328</v>
      </c>
      <c r="J3668" s="9">
        <v>41822.696550925924</v>
      </c>
      <c r="K3668" t="b">
        <v>0</v>
      </c>
      <c r="L3668">
        <v>38</v>
      </c>
      <c r="M3668" t="b">
        <v>1</v>
      </c>
      <c r="N3668" s="6" t="s">
        <v>8271</v>
      </c>
      <c r="O3668" s="5">
        <f t="shared" si="228"/>
        <v>100</v>
      </c>
      <c r="P3668">
        <f t="shared" si="229"/>
        <v>31.578947368421051</v>
      </c>
      <c r="Q3668" s="6" t="s">
        <v>8317</v>
      </c>
      <c r="R3668" s="6" t="s">
        <v>8318</v>
      </c>
      <c r="S3668">
        <f t="shared" si="230"/>
        <v>2014</v>
      </c>
      <c r="T3668">
        <f t="shared" si="231"/>
        <v>7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9">
        <v>42203.761793981481</v>
      </c>
      <c r="J3669" s="9">
        <v>42173.761793981481</v>
      </c>
      <c r="K3669" t="b">
        <v>0</v>
      </c>
      <c r="L3669">
        <v>58</v>
      </c>
      <c r="M3669" t="b">
        <v>1</v>
      </c>
      <c r="N3669" s="6" t="s">
        <v>8271</v>
      </c>
      <c r="O3669" s="5">
        <f t="shared" si="228"/>
        <v>103.17033333333335</v>
      </c>
      <c r="P3669">
        <f t="shared" si="229"/>
        <v>53.363965517241382</v>
      </c>
      <c r="Q3669" s="6" t="s">
        <v>8317</v>
      </c>
      <c r="R3669" s="6" t="s">
        <v>8318</v>
      </c>
      <c r="S3669">
        <f t="shared" si="230"/>
        <v>2015</v>
      </c>
      <c r="T3669">
        <f t="shared" si="231"/>
        <v>6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9">
        <v>42208.564583333333</v>
      </c>
      <c r="J3670" s="9">
        <v>42185.347824074073</v>
      </c>
      <c r="K3670" t="b">
        <v>0</v>
      </c>
      <c r="L3670">
        <v>28</v>
      </c>
      <c r="M3670" t="b">
        <v>1</v>
      </c>
      <c r="N3670" s="6" t="s">
        <v>8271</v>
      </c>
      <c r="O3670" s="5">
        <f t="shared" si="228"/>
        <v>103.49999999999999</v>
      </c>
      <c r="P3670">
        <f t="shared" si="229"/>
        <v>36.964285714285715</v>
      </c>
      <c r="Q3670" s="6" t="s">
        <v>8317</v>
      </c>
      <c r="R3670" s="6" t="s">
        <v>8318</v>
      </c>
      <c r="S3670">
        <f t="shared" si="230"/>
        <v>2015</v>
      </c>
      <c r="T3670">
        <f t="shared" si="231"/>
        <v>6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9">
        <v>42166.466863425921</v>
      </c>
      <c r="J3671" s="9">
        <v>42136.466863425921</v>
      </c>
      <c r="K3671" t="b">
        <v>0</v>
      </c>
      <c r="L3671">
        <v>17</v>
      </c>
      <c r="M3671" t="b">
        <v>1</v>
      </c>
      <c r="N3671" s="6" t="s">
        <v>8271</v>
      </c>
      <c r="O3671" s="5">
        <f t="shared" si="228"/>
        <v>138.19999999999999</v>
      </c>
      <c r="P3671">
        <f t="shared" si="229"/>
        <v>81.294117647058826</v>
      </c>
      <c r="Q3671" s="6" t="s">
        <v>8317</v>
      </c>
      <c r="R3671" s="6" t="s">
        <v>8318</v>
      </c>
      <c r="S3671">
        <f t="shared" si="230"/>
        <v>2015</v>
      </c>
      <c r="T3671">
        <f t="shared" si="231"/>
        <v>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9">
        <v>42155.749999999993</v>
      </c>
      <c r="J3672" s="9">
        <v>42142.305682870363</v>
      </c>
      <c r="K3672" t="b">
        <v>0</v>
      </c>
      <c r="L3672">
        <v>12</v>
      </c>
      <c r="M3672" t="b">
        <v>1</v>
      </c>
      <c r="N3672" s="6" t="s">
        <v>8271</v>
      </c>
      <c r="O3672" s="5">
        <f t="shared" si="228"/>
        <v>109.54545454545455</v>
      </c>
      <c r="P3672">
        <f t="shared" si="229"/>
        <v>20.083333333333332</v>
      </c>
      <c r="Q3672" s="6" t="s">
        <v>8317</v>
      </c>
      <c r="R3672" s="6" t="s">
        <v>8318</v>
      </c>
      <c r="S3672">
        <f t="shared" si="230"/>
        <v>2015</v>
      </c>
      <c r="T3672">
        <f t="shared" si="231"/>
        <v>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9">
        <v>41840.957638888889</v>
      </c>
      <c r="J3673" s="9">
        <v>41820.419756944444</v>
      </c>
      <c r="K3673" t="b">
        <v>0</v>
      </c>
      <c r="L3673">
        <v>40</v>
      </c>
      <c r="M3673" t="b">
        <v>1</v>
      </c>
      <c r="N3673" s="6" t="s">
        <v>8271</v>
      </c>
      <c r="O3673" s="5">
        <f t="shared" si="228"/>
        <v>100.85714285714286</v>
      </c>
      <c r="P3673">
        <f t="shared" si="229"/>
        <v>88.25</v>
      </c>
      <c r="Q3673" s="6" t="s">
        <v>8317</v>
      </c>
      <c r="R3673" s="6" t="s">
        <v>8318</v>
      </c>
      <c r="S3673">
        <f t="shared" si="230"/>
        <v>2014</v>
      </c>
      <c r="T3673">
        <f t="shared" si="231"/>
        <v>6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9">
        <v>41908.738240740735</v>
      </c>
      <c r="J3674" s="9">
        <v>41878.738240740735</v>
      </c>
      <c r="K3674" t="b">
        <v>0</v>
      </c>
      <c r="L3674">
        <v>57</v>
      </c>
      <c r="M3674" t="b">
        <v>1</v>
      </c>
      <c r="N3674" s="6" t="s">
        <v>8271</v>
      </c>
      <c r="O3674" s="5">
        <f t="shared" si="228"/>
        <v>101.53333333333335</v>
      </c>
      <c r="P3674">
        <f t="shared" si="229"/>
        <v>53.438596491228068</v>
      </c>
      <c r="Q3674" s="6" t="s">
        <v>8317</v>
      </c>
      <c r="R3674" s="6" t="s">
        <v>8318</v>
      </c>
      <c r="S3674">
        <f t="shared" si="230"/>
        <v>2014</v>
      </c>
      <c r="T3674">
        <f t="shared" si="231"/>
        <v>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9">
        <v>41948.327777777777</v>
      </c>
      <c r="J3675" s="9">
        <v>41914.086770833332</v>
      </c>
      <c r="K3675" t="b">
        <v>0</v>
      </c>
      <c r="L3675">
        <v>114</v>
      </c>
      <c r="M3675" t="b">
        <v>1</v>
      </c>
      <c r="N3675" s="6" t="s">
        <v>8271</v>
      </c>
      <c r="O3675" s="5">
        <f t="shared" si="228"/>
        <v>113.625</v>
      </c>
      <c r="P3675">
        <f t="shared" si="229"/>
        <v>39.868421052631582</v>
      </c>
      <c r="Q3675" s="6" t="s">
        <v>8317</v>
      </c>
      <c r="R3675" s="6" t="s">
        <v>8318</v>
      </c>
      <c r="S3675">
        <f t="shared" si="230"/>
        <v>2014</v>
      </c>
      <c r="T3675">
        <f t="shared" si="231"/>
        <v>10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9">
        <v>42616.664687499993</v>
      </c>
      <c r="J3676" s="9">
        <v>42556.664687499993</v>
      </c>
      <c r="K3676" t="b">
        <v>0</v>
      </c>
      <c r="L3676">
        <v>31</v>
      </c>
      <c r="M3676" t="b">
        <v>1</v>
      </c>
      <c r="N3676" s="6" t="s">
        <v>8271</v>
      </c>
      <c r="O3676" s="5">
        <f t="shared" si="228"/>
        <v>100</v>
      </c>
      <c r="P3676">
        <f t="shared" si="229"/>
        <v>145.16129032258064</v>
      </c>
      <c r="Q3676" s="6" t="s">
        <v>8317</v>
      </c>
      <c r="R3676" s="6" t="s">
        <v>8318</v>
      </c>
      <c r="S3676">
        <f t="shared" si="230"/>
        <v>2016</v>
      </c>
      <c r="T3676">
        <f t="shared" si="231"/>
        <v>7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9">
        <v>42505.749999999993</v>
      </c>
      <c r="J3677" s="9">
        <v>42493.388680555552</v>
      </c>
      <c r="K3677" t="b">
        <v>0</v>
      </c>
      <c r="L3677">
        <v>3</v>
      </c>
      <c r="M3677" t="b">
        <v>1</v>
      </c>
      <c r="N3677" s="6" t="s">
        <v>8271</v>
      </c>
      <c r="O3677" s="5">
        <f t="shared" si="228"/>
        <v>140</v>
      </c>
      <c r="P3677">
        <f t="shared" si="229"/>
        <v>23.333333333333332</v>
      </c>
      <c r="Q3677" s="6" t="s">
        <v>8317</v>
      </c>
      <c r="R3677" s="6" t="s">
        <v>8318</v>
      </c>
      <c r="S3677">
        <f t="shared" si="230"/>
        <v>2016</v>
      </c>
      <c r="T3677">
        <f t="shared" si="231"/>
        <v>5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9">
        <v>41894.607453703698</v>
      </c>
      <c r="J3678" s="9">
        <v>41876.607453703698</v>
      </c>
      <c r="K3678" t="b">
        <v>0</v>
      </c>
      <c r="L3678">
        <v>16</v>
      </c>
      <c r="M3678" t="b">
        <v>1</v>
      </c>
      <c r="N3678" s="6" t="s">
        <v>8271</v>
      </c>
      <c r="O3678" s="5">
        <f t="shared" si="228"/>
        <v>128.75</v>
      </c>
      <c r="P3678">
        <f t="shared" si="229"/>
        <v>64.375</v>
      </c>
      <c r="Q3678" s="6" t="s">
        <v>8317</v>
      </c>
      <c r="R3678" s="6" t="s">
        <v>8318</v>
      </c>
      <c r="S3678">
        <f t="shared" si="230"/>
        <v>2014</v>
      </c>
      <c r="T3678">
        <f t="shared" si="231"/>
        <v>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9">
        <v>41822.957638888889</v>
      </c>
      <c r="J3679" s="9">
        <v>41802.365949074068</v>
      </c>
      <c r="K3679" t="b">
        <v>0</v>
      </c>
      <c r="L3679">
        <v>199</v>
      </c>
      <c r="M3679" t="b">
        <v>1</v>
      </c>
      <c r="N3679" s="6" t="s">
        <v>8271</v>
      </c>
      <c r="O3679" s="5">
        <f t="shared" si="228"/>
        <v>102.90416666666667</v>
      </c>
      <c r="P3679">
        <f t="shared" si="229"/>
        <v>62.052763819095475</v>
      </c>
      <c r="Q3679" s="6" t="s">
        <v>8317</v>
      </c>
      <c r="R3679" s="6" t="s">
        <v>8318</v>
      </c>
      <c r="S3679">
        <f t="shared" si="230"/>
        <v>2014</v>
      </c>
      <c r="T3679">
        <f t="shared" si="231"/>
        <v>6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9">
        <v>42155.322893518511</v>
      </c>
      <c r="J3680" s="9">
        <v>42120.322893518511</v>
      </c>
      <c r="K3680" t="b">
        <v>0</v>
      </c>
      <c r="L3680">
        <v>31</v>
      </c>
      <c r="M3680" t="b">
        <v>1</v>
      </c>
      <c r="N3680" s="6" t="s">
        <v>8271</v>
      </c>
      <c r="O3680" s="5">
        <f t="shared" si="228"/>
        <v>102.49999999999999</v>
      </c>
      <c r="P3680">
        <f t="shared" si="229"/>
        <v>66.129032258064512</v>
      </c>
      <c r="Q3680" s="6" t="s">
        <v>8317</v>
      </c>
      <c r="R3680" s="6" t="s">
        <v>8318</v>
      </c>
      <c r="S3680">
        <f t="shared" si="230"/>
        <v>2015</v>
      </c>
      <c r="T3680">
        <f t="shared" si="231"/>
        <v>4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9">
        <v>41820.999305555553</v>
      </c>
      <c r="J3681" s="9">
        <v>41786.553020833329</v>
      </c>
      <c r="K3681" t="b">
        <v>0</v>
      </c>
      <c r="L3681">
        <v>30</v>
      </c>
      <c r="M3681" t="b">
        <v>1</v>
      </c>
      <c r="N3681" s="6" t="s">
        <v>8271</v>
      </c>
      <c r="O3681" s="5">
        <f t="shared" si="228"/>
        <v>110.1</v>
      </c>
      <c r="P3681">
        <f t="shared" si="229"/>
        <v>73.400000000000006</v>
      </c>
      <c r="Q3681" s="6" t="s">
        <v>8317</v>
      </c>
      <c r="R3681" s="6" t="s">
        <v>8318</v>
      </c>
      <c r="S3681">
        <f t="shared" si="230"/>
        <v>2014</v>
      </c>
      <c r="T3681">
        <f t="shared" si="231"/>
        <v>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9">
        <v>42648.245763888881</v>
      </c>
      <c r="J3682" s="9">
        <v>42627.245763888881</v>
      </c>
      <c r="K3682" t="b">
        <v>0</v>
      </c>
      <c r="L3682">
        <v>34</v>
      </c>
      <c r="M3682" t="b">
        <v>1</v>
      </c>
      <c r="N3682" s="6" t="s">
        <v>8271</v>
      </c>
      <c r="O3682" s="5">
        <f t="shared" si="228"/>
        <v>112.76666666666667</v>
      </c>
      <c r="P3682">
        <f t="shared" si="229"/>
        <v>99.5</v>
      </c>
      <c r="Q3682" s="6" t="s">
        <v>8317</v>
      </c>
      <c r="R3682" s="6" t="s">
        <v>8318</v>
      </c>
      <c r="S3682">
        <f t="shared" si="230"/>
        <v>2016</v>
      </c>
      <c r="T3682">
        <f t="shared" si="231"/>
        <v>9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9">
        <v>42384.443171296291</v>
      </c>
      <c r="J3683" s="9">
        <v>42374.443171296291</v>
      </c>
      <c r="K3683" t="b">
        <v>0</v>
      </c>
      <c r="L3683">
        <v>18</v>
      </c>
      <c r="M3683" t="b">
        <v>1</v>
      </c>
      <c r="N3683" s="6" t="s">
        <v>8271</v>
      </c>
      <c r="O3683" s="5">
        <f t="shared" si="228"/>
        <v>111.9</v>
      </c>
      <c r="P3683">
        <f t="shared" si="229"/>
        <v>62.166666666666664</v>
      </c>
      <c r="Q3683" s="6" t="s">
        <v>8317</v>
      </c>
      <c r="R3683" s="6" t="s">
        <v>8318</v>
      </c>
      <c r="S3683">
        <f t="shared" si="230"/>
        <v>2016</v>
      </c>
      <c r="T3683">
        <f t="shared" si="231"/>
        <v>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9">
        <v>41806.082638888889</v>
      </c>
      <c r="J3684" s="9">
        <v>41772.477060185185</v>
      </c>
      <c r="K3684" t="b">
        <v>0</v>
      </c>
      <c r="L3684">
        <v>67</v>
      </c>
      <c r="M3684" t="b">
        <v>1</v>
      </c>
      <c r="N3684" s="6" t="s">
        <v>8271</v>
      </c>
      <c r="O3684" s="5">
        <f t="shared" si="228"/>
        <v>139.19999999999999</v>
      </c>
      <c r="P3684">
        <f t="shared" si="229"/>
        <v>62.328358208955223</v>
      </c>
      <c r="Q3684" s="6" t="s">
        <v>8317</v>
      </c>
      <c r="R3684" s="6" t="s">
        <v>8318</v>
      </c>
      <c r="S3684">
        <f t="shared" si="230"/>
        <v>2014</v>
      </c>
      <c r="T3684">
        <f t="shared" si="231"/>
        <v>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9">
        <v>42662.908518518518</v>
      </c>
      <c r="J3685" s="9">
        <v>42632.908518518518</v>
      </c>
      <c r="K3685" t="b">
        <v>0</v>
      </c>
      <c r="L3685">
        <v>66</v>
      </c>
      <c r="M3685" t="b">
        <v>1</v>
      </c>
      <c r="N3685" s="6" t="s">
        <v>8271</v>
      </c>
      <c r="O3685" s="5">
        <f t="shared" si="228"/>
        <v>110.85714285714286</v>
      </c>
      <c r="P3685">
        <f t="shared" si="229"/>
        <v>58.787878787878789</v>
      </c>
      <c r="Q3685" s="6" t="s">
        <v>8317</v>
      </c>
      <c r="R3685" s="6" t="s">
        <v>8318</v>
      </c>
      <c r="S3685">
        <f t="shared" si="230"/>
        <v>2016</v>
      </c>
      <c r="T3685">
        <f t="shared" si="231"/>
        <v>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9">
        <v>42248.97206018518</v>
      </c>
      <c r="J3686" s="9">
        <v>42218.97206018518</v>
      </c>
      <c r="K3686" t="b">
        <v>0</v>
      </c>
      <c r="L3686">
        <v>23</v>
      </c>
      <c r="M3686" t="b">
        <v>1</v>
      </c>
      <c r="N3686" s="6" t="s">
        <v>8271</v>
      </c>
      <c r="O3686" s="5">
        <f t="shared" si="228"/>
        <v>139.06666666666666</v>
      </c>
      <c r="P3686">
        <f t="shared" si="229"/>
        <v>45.347826086956523</v>
      </c>
      <c r="Q3686" s="6" t="s">
        <v>8317</v>
      </c>
      <c r="R3686" s="6" t="s">
        <v>8318</v>
      </c>
      <c r="S3686">
        <f t="shared" si="230"/>
        <v>2015</v>
      </c>
      <c r="T3686">
        <f t="shared" si="231"/>
        <v>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9">
        <v>41778.666666666664</v>
      </c>
      <c r="J3687" s="9">
        <v>41753.384942129625</v>
      </c>
      <c r="K3687" t="b">
        <v>0</v>
      </c>
      <c r="L3687">
        <v>126</v>
      </c>
      <c r="M3687" t="b">
        <v>1</v>
      </c>
      <c r="N3687" s="6" t="s">
        <v>8271</v>
      </c>
      <c r="O3687" s="5">
        <f t="shared" si="228"/>
        <v>105.69999999999999</v>
      </c>
      <c r="P3687">
        <f t="shared" si="229"/>
        <v>41.944444444444443</v>
      </c>
      <c r="Q3687" s="6" t="s">
        <v>8317</v>
      </c>
      <c r="R3687" s="6" t="s">
        <v>8318</v>
      </c>
      <c r="S3687">
        <f t="shared" si="230"/>
        <v>2014</v>
      </c>
      <c r="T3687">
        <f t="shared" si="231"/>
        <v>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9">
        <v>42244.957638888889</v>
      </c>
      <c r="J3688" s="9">
        <v>42230.454398148147</v>
      </c>
      <c r="K3688" t="b">
        <v>0</v>
      </c>
      <c r="L3688">
        <v>6</v>
      </c>
      <c r="M3688" t="b">
        <v>1</v>
      </c>
      <c r="N3688" s="6" t="s">
        <v>8271</v>
      </c>
      <c r="O3688" s="5">
        <f t="shared" si="228"/>
        <v>101.42857142857142</v>
      </c>
      <c r="P3688">
        <f t="shared" si="229"/>
        <v>59.166666666666664</v>
      </c>
      <c r="Q3688" s="6" t="s">
        <v>8317</v>
      </c>
      <c r="R3688" s="6" t="s">
        <v>8318</v>
      </c>
      <c r="S3688">
        <f t="shared" si="230"/>
        <v>2015</v>
      </c>
      <c r="T3688">
        <f t="shared" si="231"/>
        <v>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9">
        <v>41817.009895833333</v>
      </c>
      <c r="J3689" s="9">
        <v>41787.009895833333</v>
      </c>
      <c r="K3689" t="b">
        <v>0</v>
      </c>
      <c r="L3689">
        <v>25</v>
      </c>
      <c r="M3689" t="b">
        <v>1</v>
      </c>
      <c r="N3689" s="6" t="s">
        <v>8271</v>
      </c>
      <c r="O3689" s="5">
        <f t="shared" si="228"/>
        <v>100.245</v>
      </c>
      <c r="P3689">
        <f t="shared" si="229"/>
        <v>200.49</v>
      </c>
      <c r="Q3689" s="6" t="s">
        <v>8317</v>
      </c>
      <c r="R3689" s="6" t="s">
        <v>8318</v>
      </c>
      <c r="S3689">
        <f t="shared" si="230"/>
        <v>2014</v>
      </c>
      <c r="T3689">
        <f t="shared" si="231"/>
        <v>5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9">
        <v>41859.578749999993</v>
      </c>
      <c r="J3690" s="9">
        <v>41829.578749999993</v>
      </c>
      <c r="K3690" t="b">
        <v>0</v>
      </c>
      <c r="L3690">
        <v>39</v>
      </c>
      <c r="M3690" t="b">
        <v>1</v>
      </c>
      <c r="N3690" s="6" t="s">
        <v>8271</v>
      </c>
      <c r="O3690" s="5">
        <f t="shared" si="228"/>
        <v>109.16666666666666</v>
      </c>
      <c r="P3690">
        <f t="shared" si="229"/>
        <v>83.974358974358978</v>
      </c>
      <c r="Q3690" s="6" t="s">
        <v>8317</v>
      </c>
      <c r="R3690" s="6" t="s">
        <v>8318</v>
      </c>
      <c r="S3690">
        <f t="shared" si="230"/>
        <v>2014</v>
      </c>
      <c r="T3690">
        <f t="shared" si="231"/>
        <v>7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9">
        <v>42176.725694444445</v>
      </c>
      <c r="J3691" s="9">
        <v>42147.61850694444</v>
      </c>
      <c r="K3691" t="b">
        <v>0</v>
      </c>
      <c r="L3691">
        <v>62</v>
      </c>
      <c r="M3691" t="b">
        <v>1</v>
      </c>
      <c r="N3691" s="6" t="s">
        <v>8271</v>
      </c>
      <c r="O3691" s="5">
        <f t="shared" si="228"/>
        <v>118.33333333333333</v>
      </c>
      <c r="P3691">
        <f t="shared" si="229"/>
        <v>57.258064516129032</v>
      </c>
      <c r="Q3691" s="6" t="s">
        <v>8317</v>
      </c>
      <c r="R3691" s="6" t="s">
        <v>8318</v>
      </c>
      <c r="S3691">
        <f t="shared" si="230"/>
        <v>2015</v>
      </c>
      <c r="T3691">
        <f t="shared" si="231"/>
        <v>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9">
        <v>41970.431516203702</v>
      </c>
      <c r="J3692" s="9">
        <v>41940.389849537038</v>
      </c>
      <c r="K3692" t="b">
        <v>0</v>
      </c>
      <c r="L3692">
        <v>31</v>
      </c>
      <c r="M3692" t="b">
        <v>1</v>
      </c>
      <c r="N3692" s="6" t="s">
        <v>8271</v>
      </c>
      <c r="O3692" s="5">
        <f t="shared" si="228"/>
        <v>120</v>
      </c>
      <c r="P3692">
        <f t="shared" si="229"/>
        <v>58.064516129032256</v>
      </c>
      <c r="Q3692" s="6" t="s">
        <v>8317</v>
      </c>
      <c r="R3692" s="6" t="s">
        <v>8318</v>
      </c>
      <c r="S3692">
        <f t="shared" si="230"/>
        <v>2014</v>
      </c>
      <c r="T3692">
        <f t="shared" si="231"/>
        <v>10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9">
        <v>42064.999305555553</v>
      </c>
      <c r="J3693" s="9">
        <v>42020.492233796293</v>
      </c>
      <c r="K3693" t="b">
        <v>0</v>
      </c>
      <c r="L3693">
        <v>274</v>
      </c>
      <c r="M3693" t="b">
        <v>1</v>
      </c>
      <c r="N3693" s="6" t="s">
        <v>8271</v>
      </c>
      <c r="O3693" s="5">
        <f t="shared" si="228"/>
        <v>127.96000000000001</v>
      </c>
      <c r="P3693">
        <f t="shared" si="229"/>
        <v>186.80291970802921</v>
      </c>
      <c r="Q3693" s="6" t="s">
        <v>8317</v>
      </c>
      <c r="R3693" s="6" t="s">
        <v>8318</v>
      </c>
      <c r="S3693">
        <f t="shared" si="230"/>
        <v>2015</v>
      </c>
      <c r="T3693">
        <f t="shared" si="231"/>
        <v>1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9">
        <v>41900.791666666664</v>
      </c>
      <c r="J3694" s="9">
        <v>41891.756701388884</v>
      </c>
      <c r="K3694" t="b">
        <v>0</v>
      </c>
      <c r="L3694">
        <v>17</v>
      </c>
      <c r="M3694" t="b">
        <v>1</v>
      </c>
      <c r="N3694" s="6" t="s">
        <v>8271</v>
      </c>
      <c r="O3694" s="5">
        <f t="shared" si="228"/>
        <v>126</v>
      </c>
      <c r="P3694">
        <f t="shared" si="229"/>
        <v>74.117647058823536</v>
      </c>
      <c r="Q3694" s="6" t="s">
        <v>8317</v>
      </c>
      <c r="R3694" s="6" t="s">
        <v>8318</v>
      </c>
      <c r="S3694">
        <f t="shared" si="230"/>
        <v>2014</v>
      </c>
      <c r="T3694">
        <f t="shared" si="231"/>
        <v>9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9">
        <v>42338.729166666664</v>
      </c>
      <c r="J3695" s="9">
        <v>42308.98297453703</v>
      </c>
      <c r="K3695" t="b">
        <v>0</v>
      </c>
      <c r="L3695">
        <v>14</v>
      </c>
      <c r="M3695" t="b">
        <v>1</v>
      </c>
      <c r="N3695" s="6" t="s">
        <v>8271</v>
      </c>
      <c r="O3695" s="5">
        <f t="shared" si="228"/>
        <v>129.12912912912913</v>
      </c>
      <c r="P3695">
        <f t="shared" si="229"/>
        <v>30.714285714285715</v>
      </c>
      <c r="Q3695" s="6" t="s">
        <v>8317</v>
      </c>
      <c r="R3695" s="6" t="s">
        <v>8318</v>
      </c>
      <c r="S3695">
        <f t="shared" si="230"/>
        <v>2015</v>
      </c>
      <c r="T3695">
        <f t="shared" si="231"/>
        <v>10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9">
        <v>42526.874999999993</v>
      </c>
      <c r="J3696" s="9">
        <v>42489.925543981481</v>
      </c>
      <c r="K3696" t="b">
        <v>0</v>
      </c>
      <c r="L3696">
        <v>60</v>
      </c>
      <c r="M3696" t="b">
        <v>1</v>
      </c>
      <c r="N3696" s="6" t="s">
        <v>8271</v>
      </c>
      <c r="O3696" s="5">
        <f t="shared" si="228"/>
        <v>107.42857142857143</v>
      </c>
      <c r="P3696">
        <f t="shared" si="229"/>
        <v>62.666666666666664</v>
      </c>
      <c r="Q3696" s="6" t="s">
        <v>8317</v>
      </c>
      <c r="R3696" s="6" t="s">
        <v>8318</v>
      </c>
      <c r="S3696">
        <f t="shared" si="230"/>
        <v>2016</v>
      </c>
      <c r="T3696">
        <f t="shared" si="231"/>
        <v>4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9">
        <v>42015.662152777775</v>
      </c>
      <c r="J3697" s="9">
        <v>41995.662152777775</v>
      </c>
      <c r="K3697" t="b">
        <v>0</v>
      </c>
      <c r="L3697">
        <v>33</v>
      </c>
      <c r="M3697" t="b">
        <v>1</v>
      </c>
      <c r="N3697" s="6" t="s">
        <v>8271</v>
      </c>
      <c r="O3697" s="5">
        <f t="shared" si="228"/>
        <v>100.125</v>
      </c>
      <c r="P3697">
        <f t="shared" si="229"/>
        <v>121.36363636363636</v>
      </c>
      <c r="Q3697" s="6" t="s">
        <v>8317</v>
      </c>
      <c r="R3697" s="6" t="s">
        <v>8318</v>
      </c>
      <c r="S3697">
        <f t="shared" si="230"/>
        <v>2014</v>
      </c>
      <c r="T3697">
        <f t="shared" si="231"/>
        <v>12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9">
        <v>42048.408749999995</v>
      </c>
      <c r="J3698" s="9">
        <v>41988.408749999995</v>
      </c>
      <c r="K3698" t="b">
        <v>0</v>
      </c>
      <c r="L3698">
        <v>78</v>
      </c>
      <c r="M3698" t="b">
        <v>1</v>
      </c>
      <c r="N3698" s="6" t="s">
        <v>8271</v>
      </c>
      <c r="O3698" s="5">
        <f t="shared" si="228"/>
        <v>155</v>
      </c>
      <c r="P3698">
        <f t="shared" si="229"/>
        <v>39.743589743589745</v>
      </c>
      <c r="Q3698" s="6" t="s">
        <v>8317</v>
      </c>
      <c r="R3698" s="6" t="s">
        <v>8318</v>
      </c>
      <c r="S3698">
        <f t="shared" si="230"/>
        <v>2014</v>
      </c>
      <c r="T3698">
        <f t="shared" si="231"/>
        <v>12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9">
        <v>42500.2575</v>
      </c>
      <c r="J3699" s="9">
        <v>42479.2575</v>
      </c>
      <c r="K3699" t="b">
        <v>0</v>
      </c>
      <c r="L3699">
        <v>30</v>
      </c>
      <c r="M3699" t="b">
        <v>1</v>
      </c>
      <c r="N3699" s="6" t="s">
        <v>8271</v>
      </c>
      <c r="O3699" s="5">
        <f t="shared" si="228"/>
        <v>108</v>
      </c>
      <c r="P3699">
        <f t="shared" si="229"/>
        <v>72</v>
      </c>
      <c r="Q3699" s="6" t="s">
        <v>8317</v>
      </c>
      <c r="R3699" s="6" t="s">
        <v>8318</v>
      </c>
      <c r="S3699">
        <f t="shared" si="230"/>
        <v>2016</v>
      </c>
      <c r="T3699">
        <f t="shared" si="231"/>
        <v>4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9">
        <v>42431.598229166666</v>
      </c>
      <c r="J3700" s="9">
        <v>42401.598229166666</v>
      </c>
      <c r="K3700" t="b">
        <v>0</v>
      </c>
      <c r="L3700">
        <v>136</v>
      </c>
      <c r="M3700" t="b">
        <v>1</v>
      </c>
      <c r="N3700" s="6" t="s">
        <v>8271</v>
      </c>
      <c r="O3700" s="5">
        <f t="shared" si="228"/>
        <v>110.52</v>
      </c>
      <c r="P3700">
        <f t="shared" si="229"/>
        <v>40.632352941176471</v>
      </c>
      <c r="Q3700" s="6" t="s">
        <v>8317</v>
      </c>
      <c r="R3700" s="6" t="s">
        <v>8318</v>
      </c>
      <c r="S3700">
        <f t="shared" si="230"/>
        <v>2016</v>
      </c>
      <c r="T3700">
        <f t="shared" si="231"/>
        <v>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9">
        <v>41927.393703703703</v>
      </c>
      <c r="J3701" s="9">
        <v>41897.393703703703</v>
      </c>
      <c r="K3701" t="b">
        <v>0</v>
      </c>
      <c r="L3701">
        <v>40</v>
      </c>
      <c r="M3701" t="b">
        <v>1</v>
      </c>
      <c r="N3701" s="6" t="s">
        <v>8271</v>
      </c>
      <c r="O3701" s="5">
        <f t="shared" si="228"/>
        <v>100.8</v>
      </c>
      <c r="P3701">
        <f t="shared" si="229"/>
        <v>63</v>
      </c>
      <c r="Q3701" s="6" t="s">
        <v>8317</v>
      </c>
      <c r="R3701" s="6" t="s">
        <v>8318</v>
      </c>
      <c r="S3701">
        <f t="shared" si="230"/>
        <v>2014</v>
      </c>
      <c r="T3701">
        <f t="shared" si="231"/>
        <v>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9">
        <v>41912.458333333328</v>
      </c>
      <c r="J3702" s="9">
        <v>41882.37731481481</v>
      </c>
      <c r="K3702" t="b">
        <v>0</v>
      </c>
      <c r="L3702">
        <v>18</v>
      </c>
      <c r="M3702" t="b">
        <v>1</v>
      </c>
      <c r="N3702" s="6" t="s">
        <v>8271</v>
      </c>
      <c r="O3702" s="5">
        <f t="shared" si="228"/>
        <v>121.2</v>
      </c>
      <c r="P3702">
        <f t="shared" si="229"/>
        <v>33.666666666666664</v>
      </c>
      <c r="Q3702" s="6" t="s">
        <v>8317</v>
      </c>
      <c r="R3702" s="6" t="s">
        <v>8318</v>
      </c>
      <c r="S3702">
        <f t="shared" si="230"/>
        <v>2014</v>
      </c>
      <c r="T3702">
        <f t="shared" si="231"/>
        <v>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9">
        <v>42159.333252314813</v>
      </c>
      <c r="J3703" s="9">
        <v>42129.333252314813</v>
      </c>
      <c r="K3703" t="b">
        <v>0</v>
      </c>
      <c r="L3703">
        <v>39</v>
      </c>
      <c r="M3703" t="b">
        <v>1</v>
      </c>
      <c r="N3703" s="6" t="s">
        <v>8271</v>
      </c>
      <c r="O3703" s="5">
        <f t="shared" si="228"/>
        <v>100.33333333333334</v>
      </c>
      <c r="P3703">
        <f t="shared" si="229"/>
        <v>38.589743589743591</v>
      </c>
      <c r="Q3703" s="6" t="s">
        <v>8317</v>
      </c>
      <c r="R3703" s="6" t="s">
        <v>8318</v>
      </c>
      <c r="S3703">
        <f t="shared" si="230"/>
        <v>2015</v>
      </c>
      <c r="T3703">
        <f t="shared" si="231"/>
        <v>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9">
        <v>42561.749305555553</v>
      </c>
      <c r="J3704" s="9">
        <v>42524.329675925925</v>
      </c>
      <c r="K3704" t="b">
        <v>0</v>
      </c>
      <c r="L3704">
        <v>21</v>
      </c>
      <c r="M3704" t="b">
        <v>1</v>
      </c>
      <c r="N3704" s="6" t="s">
        <v>8271</v>
      </c>
      <c r="O3704" s="5">
        <f t="shared" si="228"/>
        <v>109.16666666666666</v>
      </c>
      <c r="P3704">
        <f t="shared" si="229"/>
        <v>155.95238095238096</v>
      </c>
      <c r="Q3704" s="6" t="s">
        <v>8317</v>
      </c>
      <c r="R3704" s="6" t="s">
        <v>8318</v>
      </c>
      <c r="S3704">
        <f t="shared" si="230"/>
        <v>2016</v>
      </c>
      <c r="T3704">
        <f t="shared" si="231"/>
        <v>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9">
        <v>42595.082638888889</v>
      </c>
      <c r="J3705" s="9">
        <v>42556.296157407407</v>
      </c>
      <c r="K3705" t="b">
        <v>0</v>
      </c>
      <c r="L3705">
        <v>30</v>
      </c>
      <c r="M3705" t="b">
        <v>1</v>
      </c>
      <c r="N3705" s="6" t="s">
        <v>8271</v>
      </c>
      <c r="O3705" s="5">
        <f t="shared" si="228"/>
        <v>123.42857142857142</v>
      </c>
      <c r="P3705">
        <f t="shared" si="229"/>
        <v>43.2</v>
      </c>
      <c r="Q3705" s="6" t="s">
        <v>8317</v>
      </c>
      <c r="R3705" s="6" t="s">
        <v>8318</v>
      </c>
      <c r="S3705">
        <f t="shared" si="230"/>
        <v>2016</v>
      </c>
      <c r="T3705">
        <f t="shared" si="231"/>
        <v>7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9">
        <v>42521.481412037036</v>
      </c>
      <c r="J3706" s="9">
        <v>42461.481412037036</v>
      </c>
      <c r="K3706" t="b">
        <v>0</v>
      </c>
      <c r="L3706">
        <v>27</v>
      </c>
      <c r="M3706" t="b">
        <v>1</v>
      </c>
      <c r="N3706" s="6" t="s">
        <v>8271</v>
      </c>
      <c r="O3706" s="5">
        <f t="shared" si="228"/>
        <v>136.33666666666667</v>
      </c>
      <c r="P3706">
        <f t="shared" si="229"/>
        <v>15.148518518518518</v>
      </c>
      <c r="Q3706" s="6" t="s">
        <v>8317</v>
      </c>
      <c r="R3706" s="6" t="s">
        <v>8318</v>
      </c>
      <c r="S3706">
        <f t="shared" si="230"/>
        <v>2016</v>
      </c>
      <c r="T3706">
        <f t="shared" si="231"/>
        <v>4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9">
        <v>41813.541666666664</v>
      </c>
      <c r="J3707" s="9">
        <v>41792.334652777776</v>
      </c>
      <c r="K3707" t="b">
        <v>0</v>
      </c>
      <c r="L3707">
        <v>35</v>
      </c>
      <c r="M3707" t="b">
        <v>1</v>
      </c>
      <c r="N3707" s="6" t="s">
        <v>8271</v>
      </c>
      <c r="O3707" s="5">
        <f t="shared" si="228"/>
        <v>103.46657233816768</v>
      </c>
      <c r="P3707">
        <f t="shared" si="229"/>
        <v>83.571428571428569</v>
      </c>
      <c r="Q3707" s="6" t="s">
        <v>8317</v>
      </c>
      <c r="R3707" s="6" t="s">
        <v>8318</v>
      </c>
      <c r="S3707">
        <f t="shared" si="230"/>
        <v>2014</v>
      </c>
      <c r="T3707">
        <f t="shared" si="231"/>
        <v>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9">
        <v>41894.705428240741</v>
      </c>
      <c r="J3708" s="9">
        <v>41879.705428240741</v>
      </c>
      <c r="K3708" t="b">
        <v>0</v>
      </c>
      <c r="L3708">
        <v>13</v>
      </c>
      <c r="M3708" t="b">
        <v>1</v>
      </c>
      <c r="N3708" s="6" t="s">
        <v>8271</v>
      </c>
      <c r="O3708" s="5">
        <f t="shared" si="228"/>
        <v>121.33333333333334</v>
      </c>
      <c r="P3708">
        <f t="shared" si="229"/>
        <v>140</v>
      </c>
      <c r="Q3708" s="6" t="s">
        <v>8317</v>
      </c>
      <c r="R3708" s="6" t="s">
        <v>8318</v>
      </c>
      <c r="S3708">
        <f t="shared" si="230"/>
        <v>2014</v>
      </c>
      <c r="T3708">
        <f t="shared" si="231"/>
        <v>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9">
        <v>42573.018055555549</v>
      </c>
      <c r="J3709" s="9">
        <v>42551.840023148143</v>
      </c>
      <c r="K3709" t="b">
        <v>0</v>
      </c>
      <c r="L3709">
        <v>23</v>
      </c>
      <c r="M3709" t="b">
        <v>1</v>
      </c>
      <c r="N3709" s="6" t="s">
        <v>8271</v>
      </c>
      <c r="O3709" s="5">
        <f t="shared" si="228"/>
        <v>186</v>
      </c>
      <c r="P3709">
        <f t="shared" si="229"/>
        <v>80.869565217391298</v>
      </c>
      <c r="Q3709" s="6" t="s">
        <v>8317</v>
      </c>
      <c r="R3709" s="6" t="s">
        <v>8318</v>
      </c>
      <c r="S3709">
        <f t="shared" si="230"/>
        <v>2016</v>
      </c>
      <c r="T3709">
        <f t="shared" si="231"/>
        <v>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9">
        <v>41823.933865740735</v>
      </c>
      <c r="J3710" s="9">
        <v>41809.933865740735</v>
      </c>
      <c r="K3710" t="b">
        <v>0</v>
      </c>
      <c r="L3710">
        <v>39</v>
      </c>
      <c r="M3710" t="b">
        <v>1</v>
      </c>
      <c r="N3710" s="6" t="s">
        <v>8271</v>
      </c>
      <c r="O3710" s="5">
        <f t="shared" si="228"/>
        <v>300</v>
      </c>
      <c r="P3710">
        <f t="shared" si="229"/>
        <v>53.846153846153847</v>
      </c>
      <c r="Q3710" s="6" t="s">
        <v>8317</v>
      </c>
      <c r="R3710" s="6" t="s">
        <v>8318</v>
      </c>
      <c r="S3710">
        <f t="shared" si="230"/>
        <v>2014</v>
      </c>
      <c r="T3710">
        <f t="shared" si="231"/>
        <v>6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9">
        <v>41815.499374999999</v>
      </c>
      <c r="J3711" s="9">
        <v>41785.499374999999</v>
      </c>
      <c r="K3711" t="b">
        <v>0</v>
      </c>
      <c r="L3711">
        <v>35</v>
      </c>
      <c r="M3711" t="b">
        <v>1</v>
      </c>
      <c r="N3711" s="6" t="s">
        <v>8271</v>
      </c>
      <c r="O3711" s="5">
        <f t="shared" si="228"/>
        <v>108.25</v>
      </c>
      <c r="P3711">
        <f t="shared" si="229"/>
        <v>30.928571428571427</v>
      </c>
      <c r="Q3711" s="6" t="s">
        <v>8317</v>
      </c>
      <c r="R3711" s="6" t="s">
        <v>8318</v>
      </c>
      <c r="S3711">
        <f t="shared" si="230"/>
        <v>2014</v>
      </c>
      <c r="T3711">
        <f t="shared" si="231"/>
        <v>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9">
        <v>42097.367916666662</v>
      </c>
      <c r="J3712" s="9">
        <v>42072.367916666662</v>
      </c>
      <c r="K3712" t="b">
        <v>0</v>
      </c>
      <c r="L3712">
        <v>27</v>
      </c>
      <c r="M3712" t="b">
        <v>1</v>
      </c>
      <c r="N3712" s="6" t="s">
        <v>8271</v>
      </c>
      <c r="O3712" s="5">
        <f t="shared" si="228"/>
        <v>141.15384615384616</v>
      </c>
      <c r="P3712">
        <f t="shared" si="229"/>
        <v>67.962962962962962</v>
      </c>
      <c r="Q3712" s="6" t="s">
        <v>8317</v>
      </c>
      <c r="R3712" s="6" t="s">
        <v>8318</v>
      </c>
      <c r="S3712">
        <f t="shared" si="230"/>
        <v>2015</v>
      </c>
      <c r="T3712">
        <f t="shared" si="231"/>
        <v>3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9">
        <v>41805.458333333328</v>
      </c>
      <c r="J3713" s="9">
        <v>41779.5158912037</v>
      </c>
      <c r="K3713" t="b">
        <v>0</v>
      </c>
      <c r="L3713">
        <v>21</v>
      </c>
      <c r="M3713" t="b">
        <v>1</v>
      </c>
      <c r="N3713" s="6" t="s">
        <v>8271</v>
      </c>
      <c r="O3713" s="5">
        <f t="shared" si="228"/>
        <v>113.99999999999999</v>
      </c>
      <c r="P3713">
        <f t="shared" si="229"/>
        <v>27.142857142857142</v>
      </c>
      <c r="Q3713" s="6" t="s">
        <v>8317</v>
      </c>
      <c r="R3713" s="6" t="s">
        <v>8318</v>
      </c>
      <c r="S3713">
        <f t="shared" si="230"/>
        <v>2014</v>
      </c>
      <c r="T3713">
        <f t="shared" si="231"/>
        <v>5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9">
        <v>42155.082638888889</v>
      </c>
      <c r="J3714" s="9">
        <v>42133.963738425926</v>
      </c>
      <c r="K3714" t="b">
        <v>0</v>
      </c>
      <c r="L3714">
        <v>104</v>
      </c>
      <c r="M3714" t="b">
        <v>1</v>
      </c>
      <c r="N3714" s="6" t="s">
        <v>8271</v>
      </c>
      <c r="O3714" s="5">
        <f t="shared" ref="O3714:O3777" si="232">E3714/D3714*100</f>
        <v>153.73333333333335</v>
      </c>
      <c r="P3714">
        <f t="shared" ref="P3714:P3777" si="233">E3714/L3714</f>
        <v>110.86538461538461</v>
      </c>
      <c r="Q3714" s="6" t="s">
        <v>8317</v>
      </c>
      <c r="R3714" s="6" t="s">
        <v>8318</v>
      </c>
      <c r="S3714">
        <f t="shared" si="230"/>
        <v>2015</v>
      </c>
      <c r="T3714">
        <f t="shared" si="231"/>
        <v>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9">
        <v>42525.529699074068</v>
      </c>
      <c r="J3715" s="9">
        <v>42505.529699074068</v>
      </c>
      <c r="K3715" t="b">
        <v>0</v>
      </c>
      <c r="L3715">
        <v>19</v>
      </c>
      <c r="M3715" t="b">
        <v>1</v>
      </c>
      <c r="N3715" s="6" t="s">
        <v>8271</v>
      </c>
      <c r="O3715" s="5">
        <f t="shared" si="232"/>
        <v>101.49999999999999</v>
      </c>
      <c r="P3715">
        <f t="shared" si="233"/>
        <v>106.84210526315789</v>
      </c>
      <c r="Q3715" s="6" t="s">
        <v>8317</v>
      </c>
      <c r="R3715" s="6" t="s">
        <v>8318</v>
      </c>
      <c r="S3715">
        <f t="shared" ref="S3715:S3778" si="234">YEAR(J3715)</f>
        <v>2016</v>
      </c>
      <c r="T3715">
        <f t="shared" ref="T3715:T3778" si="235">MONTH(J3715)</f>
        <v>5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9">
        <v>42149.957638888889</v>
      </c>
      <c r="J3716" s="9">
        <v>42118.347997685189</v>
      </c>
      <c r="K3716" t="b">
        <v>0</v>
      </c>
      <c r="L3716">
        <v>97</v>
      </c>
      <c r="M3716" t="b">
        <v>1</v>
      </c>
      <c r="N3716" s="6" t="s">
        <v>8271</v>
      </c>
      <c r="O3716" s="5">
        <f t="shared" si="232"/>
        <v>102.35000000000001</v>
      </c>
      <c r="P3716">
        <f t="shared" si="233"/>
        <v>105.51546391752578</v>
      </c>
      <c r="Q3716" s="6" t="s">
        <v>8317</v>
      </c>
      <c r="R3716" s="6" t="s">
        <v>8318</v>
      </c>
      <c r="S3716">
        <f t="shared" si="234"/>
        <v>2015</v>
      </c>
      <c r="T3716">
        <f t="shared" si="235"/>
        <v>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9">
        <v>42094.327777777777</v>
      </c>
      <c r="J3717" s="9">
        <v>42036.787256944437</v>
      </c>
      <c r="K3717" t="b">
        <v>0</v>
      </c>
      <c r="L3717">
        <v>27</v>
      </c>
      <c r="M3717" t="b">
        <v>1</v>
      </c>
      <c r="N3717" s="6" t="s">
        <v>8271</v>
      </c>
      <c r="O3717" s="5">
        <f t="shared" si="232"/>
        <v>102.57142857142858</v>
      </c>
      <c r="P3717">
        <f t="shared" si="233"/>
        <v>132.96296296296296</v>
      </c>
      <c r="Q3717" s="6" t="s">
        <v>8317</v>
      </c>
      <c r="R3717" s="6" t="s">
        <v>8318</v>
      </c>
      <c r="S3717">
        <f t="shared" si="234"/>
        <v>2015</v>
      </c>
      <c r="T3717">
        <f t="shared" si="235"/>
        <v>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9">
        <v>42390.679502314808</v>
      </c>
      <c r="J3718" s="9">
        <v>42360.679502314808</v>
      </c>
      <c r="K3718" t="b">
        <v>0</v>
      </c>
      <c r="L3718">
        <v>24</v>
      </c>
      <c r="M3718" t="b">
        <v>1</v>
      </c>
      <c r="N3718" s="6" t="s">
        <v>8271</v>
      </c>
      <c r="O3718" s="5">
        <f t="shared" si="232"/>
        <v>155.75</v>
      </c>
      <c r="P3718">
        <f t="shared" si="233"/>
        <v>51.916666666666664</v>
      </c>
      <c r="Q3718" s="6" t="s">
        <v>8317</v>
      </c>
      <c r="R3718" s="6" t="s">
        <v>8318</v>
      </c>
      <c r="S3718">
        <f t="shared" si="234"/>
        <v>2015</v>
      </c>
      <c r="T3718">
        <f t="shared" si="235"/>
        <v>12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9">
        <v>42133.657974537033</v>
      </c>
      <c r="J3719" s="9">
        <v>42102.657974537033</v>
      </c>
      <c r="K3719" t="b">
        <v>0</v>
      </c>
      <c r="L3719">
        <v>13</v>
      </c>
      <c r="M3719" t="b">
        <v>1</v>
      </c>
      <c r="N3719" s="6" t="s">
        <v>8271</v>
      </c>
      <c r="O3719" s="5">
        <f t="shared" si="232"/>
        <v>100.75</v>
      </c>
      <c r="P3719">
        <f t="shared" si="233"/>
        <v>310</v>
      </c>
      <c r="Q3719" s="6" t="s">
        <v>8317</v>
      </c>
      <c r="R3719" s="6" t="s">
        <v>8318</v>
      </c>
      <c r="S3719">
        <f t="shared" si="234"/>
        <v>2015</v>
      </c>
      <c r="T3719">
        <f t="shared" si="235"/>
        <v>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9">
        <v>42062.507812499993</v>
      </c>
      <c r="J3720" s="9">
        <v>42032.507812499993</v>
      </c>
      <c r="K3720" t="b">
        <v>0</v>
      </c>
      <c r="L3720">
        <v>46</v>
      </c>
      <c r="M3720" t="b">
        <v>1</v>
      </c>
      <c r="N3720" s="6" t="s">
        <v>8271</v>
      </c>
      <c r="O3720" s="5">
        <f t="shared" si="232"/>
        <v>239.4</v>
      </c>
      <c r="P3720">
        <f t="shared" si="233"/>
        <v>26.021739130434781</v>
      </c>
      <c r="Q3720" s="6" t="s">
        <v>8317</v>
      </c>
      <c r="R3720" s="6" t="s">
        <v>8318</v>
      </c>
      <c r="S3720">
        <f t="shared" si="234"/>
        <v>2015</v>
      </c>
      <c r="T3720">
        <f t="shared" si="235"/>
        <v>1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9">
        <v>42177.521597222221</v>
      </c>
      <c r="J3721" s="9">
        <v>42147.521597222221</v>
      </c>
      <c r="K3721" t="b">
        <v>0</v>
      </c>
      <c r="L3721">
        <v>4</v>
      </c>
      <c r="M3721" t="b">
        <v>1</v>
      </c>
      <c r="N3721" s="6" t="s">
        <v>8271</v>
      </c>
      <c r="O3721" s="5">
        <f t="shared" si="232"/>
        <v>210</v>
      </c>
      <c r="P3721">
        <f t="shared" si="233"/>
        <v>105</v>
      </c>
      <c r="Q3721" s="6" t="s">
        <v>8317</v>
      </c>
      <c r="R3721" s="6" t="s">
        <v>8318</v>
      </c>
      <c r="S3721">
        <f t="shared" si="234"/>
        <v>2015</v>
      </c>
      <c r="T3721">
        <f t="shared" si="235"/>
        <v>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9">
        <v>42187.784791666665</v>
      </c>
      <c r="J3722" s="9">
        <v>42165.784791666665</v>
      </c>
      <c r="K3722" t="b">
        <v>0</v>
      </c>
      <c r="L3722">
        <v>40</v>
      </c>
      <c r="M3722" t="b">
        <v>1</v>
      </c>
      <c r="N3722" s="6" t="s">
        <v>8271</v>
      </c>
      <c r="O3722" s="5">
        <f t="shared" si="232"/>
        <v>104.51515151515152</v>
      </c>
      <c r="P3722">
        <f t="shared" si="233"/>
        <v>86.224999999999994</v>
      </c>
      <c r="Q3722" s="6" t="s">
        <v>8317</v>
      </c>
      <c r="R3722" s="6" t="s">
        <v>8318</v>
      </c>
      <c r="S3722">
        <f t="shared" si="234"/>
        <v>2015</v>
      </c>
      <c r="T3722">
        <f t="shared" si="235"/>
        <v>6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9">
        <v>41948.769490740735</v>
      </c>
      <c r="J3723" s="9">
        <v>41927.727824074071</v>
      </c>
      <c r="K3723" t="b">
        <v>0</v>
      </c>
      <c r="L3723">
        <v>44</v>
      </c>
      <c r="M3723" t="b">
        <v>1</v>
      </c>
      <c r="N3723" s="6" t="s">
        <v>8271</v>
      </c>
      <c r="O3723" s="5">
        <f t="shared" si="232"/>
        <v>100.8</v>
      </c>
      <c r="P3723">
        <f t="shared" si="233"/>
        <v>114.54545454545455</v>
      </c>
      <c r="Q3723" s="6" t="s">
        <v>8317</v>
      </c>
      <c r="R3723" s="6" t="s">
        <v>8318</v>
      </c>
      <c r="S3723">
        <f t="shared" si="234"/>
        <v>2014</v>
      </c>
      <c r="T3723">
        <f t="shared" si="235"/>
        <v>10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9">
        <v>42411.749305555553</v>
      </c>
      <c r="J3724" s="9">
        <v>42381.463506944441</v>
      </c>
      <c r="K3724" t="b">
        <v>0</v>
      </c>
      <c r="L3724">
        <v>35</v>
      </c>
      <c r="M3724" t="b">
        <v>1</v>
      </c>
      <c r="N3724" s="6" t="s">
        <v>8271</v>
      </c>
      <c r="O3724" s="5">
        <f t="shared" si="232"/>
        <v>111.20000000000002</v>
      </c>
      <c r="P3724">
        <f t="shared" si="233"/>
        <v>47.657142857142858</v>
      </c>
      <c r="Q3724" s="6" t="s">
        <v>8317</v>
      </c>
      <c r="R3724" s="6" t="s">
        <v>8318</v>
      </c>
      <c r="S3724">
        <f t="shared" si="234"/>
        <v>2016</v>
      </c>
      <c r="T3724">
        <f t="shared" si="235"/>
        <v>1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9">
        <v>41973.586365740739</v>
      </c>
      <c r="J3725" s="9">
        <v>41943.544699074075</v>
      </c>
      <c r="K3725" t="b">
        <v>0</v>
      </c>
      <c r="L3725">
        <v>63</v>
      </c>
      <c r="M3725" t="b">
        <v>1</v>
      </c>
      <c r="N3725" s="6" t="s">
        <v>8271</v>
      </c>
      <c r="O3725" s="5">
        <f t="shared" si="232"/>
        <v>102.04444444444445</v>
      </c>
      <c r="P3725">
        <f t="shared" si="233"/>
        <v>72.888888888888886</v>
      </c>
      <c r="Q3725" s="6" t="s">
        <v>8317</v>
      </c>
      <c r="R3725" s="6" t="s">
        <v>8318</v>
      </c>
      <c r="S3725">
        <f t="shared" si="234"/>
        <v>2014</v>
      </c>
      <c r="T3725">
        <f t="shared" si="235"/>
        <v>10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9">
        <v>42494.749999999993</v>
      </c>
      <c r="J3726" s="9">
        <v>42465.283101851855</v>
      </c>
      <c r="K3726" t="b">
        <v>0</v>
      </c>
      <c r="L3726">
        <v>89</v>
      </c>
      <c r="M3726" t="b">
        <v>1</v>
      </c>
      <c r="N3726" s="6" t="s">
        <v>8271</v>
      </c>
      <c r="O3726" s="5">
        <f t="shared" si="232"/>
        <v>102.54767441860466</v>
      </c>
      <c r="P3726">
        <f t="shared" si="233"/>
        <v>49.545505617977533</v>
      </c>
      <c r="Q3726" s="6" t="s">
        <v>8317</v>
      </c>
      <c r="R3726" s="6" t="s">
        <v>8318</v>
      </c>
      <c r="S3726">
        <f t="shared" si="234"/>
        <v>2016</v>
      </c>
      <c r="T3726">
        <f t="shared" si="235"/>
        <v>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9">
        <v>42418.687499999993</v>
      </c>
      <c r="J3727" s="9">
        <v>42401.736886574072</v>
      </c>
      <c r="K3727" t="b">
        <v>0</v>
      </c>
      <c r="L3727">
        <v>15</v>
      </c>
      <c r="M3727" t="b">
        <v>1</v>
      </c>
      <c r="N3727" s="6" t="s">
        <v>8271</v>
      </c>
      <c r="O3727" s="5">
        <f t="shared" si="232"/>
        <v>127</v>
      </c>
      <c r="P3727">
        <f t="shared" si="233"/>
        <v>25.4</v>
      </c>
      <c r="Q3727" s="6" t="s">
        <v>8317</v>
      </c>
      <c r="R3727" s="6" t="s">
        <v>8318</v>
      </c>
      <c r="S3727">
        <f t="shared" si="234"/>
        <v>2016</v>
      </c>
      <c r="T3727">
        <f t="shared" si="235"/>
        <v>2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9">
        <v>42489.666666666664</v>
      </c>
      <c r="J3728" s="9">
        <v>42461.932534722226</v>
      </c>
      <c r="K3728" t="b">
        <v>0</v>
      </c>
      <c r="L3728">
        <v>46</v>
      </c>
      <c r="M3728" t="b">
        <v>1</v>
      </c>
      <c r="N3728" s="6" t="s">
        <v>8271</v>
      </c>
      <c r="O3728" s="5">
        <f t="shared" si="232"/>
        <v>338.70588235294122</v>
      </c>
      <c r="P3728">
        <f t="shared" si="233"/>
        <v>62.586956521739133</v>
      </c>
      <c r="Q3728" s="6" t="s">
        <v>8317</v>
      </c>
      <c r="R3728" s="6" t="s">
        <v>8318</v>
      </c>
      <c r="S3728">
        <f t="shared" si="234"/>
        <v>2016</v>
      </c>
      <c r="T3728">
        <f t="shared" si="235"/>
        <v>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9">
        <v>42662.996527777774</v>
      </c>
      <c r="J3729" s="9">
        <v>42632.139976851853</v>
      </c>
      <c r="K3729" t="b">
        <v>0</v>
      </c>
      <c r="L3729">
        <v>33</v>
      </c>
      <c r="M3729" t="b">
        <v>1</v>
      </c>
      <c r="N3729" s="6" t="s">
        <v>8271</v>
      </c>
      <c r="O3729" s="5">
        <f t="shared" si="232"/>
        <v>100.75</v>
      </c>
      <c r="P3729">
        <f t="shared" si="233"/>
        <v>61.060606060606062</v>
      </c>
      <c r="Q3729" s="6" t="s">
        <v>8317</v>
      </c>
      <c r="R3729" s="6" t="s">
        <v>8318</v>
      </c>
      <c r="S3729">
        <f t="shared" si="234"/>
        <v>2016</v>
      </c>
      <c r="T3729">
        <f t="shared" si="235"/>
        <v>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9">
        <v>42234.962685185186</v>
      </c>
      <c r="J3730" s="9">
        <v>42204.962685185186</v>
      </c>
      <c r="K3730" t="b">
        <v>0</v>
      </c>
      <c r="L3730">
        <v>31</v>
      </c>
      <c r="M3730" t="b">
        <v>0</v>
      </c>
      <c r="N3730" s="6" t="s">
        <v>8271</v>
      </c>
      <c r="O3730" s="5">
        <f t="shared" si="232"/>
        <v>9.31</v>
      </c>
      <c r="P3730">
        <f t="shared" si="233"/>
        <v>60.064516129032256</v>
      </c>
      <c r="Q3730" s="6" t="s">
        <v>8317</v>
      </c>
      <c r="R3730" s="6" t="s">
        <v>8318</v>
      </c>
      <c r="S3730">
        <f t="shared" si="234"/>
        <v>2015</v>
      </c>
      <c r="T3730">
        <f t="shared" si="235"/>
        <v>7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9">
        <v>42085.954999999994</v>
      </c>
      <c r="J3731" s="9">
        <v>42040.996666666666</v>
      </c>
      <c r="K3731" t="b">
        <v>0</v>
      </c>
      <c r="L3731">
        <v>5</v>
      </c>
      <c r="M3731" t="b">
        <v>0</v>
      </c>
      <c r="N3731" s="6" t="s">
        <v>8271</v>
      </c>
      <c r="O3731" s="5">
        <f t="shared" si="232"/>
        <v>7.24</v>
      </c>
      <c r="P3731">
        <f t="shared" si="233"/>
        <v>72.400000000000006</v>
      </c>
      <c r="Q3731" s="6" t="s">
        <v>8317</v>
      </c>
      <c r="R3731" s="6" t="s">
        <v>8318</v>
      </c>
      <c r="S3731">
        <f t="shared" si="234"/>
        <v>2015</v>
      </c>
      <c r="T3731">
        <f t="shared" si="235"/>
        <v>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9">
        <v>42233.46943287037</v>
      </c>
      <c r="J3732" s="9">
        <v>42203.46943287037</v>
      </c>
      <c r="K3732" t="b">
        <v>0</v>
      </c>
      <c r="L3732">
        <v>1</v>
      </c>
      <c r="M3732" t="b">
        <v>0</v>
      </c>
      <c r="N3732" s="6" t="s">
        <v>8271</v>
      </c>
      <c r="O3732" s="5">
        <f t="shared" si="232"/>
        <v>10</v>
      </c>
      <c r="P3732">
        <f t="shared" si="233"/>
        <v>100</v>
      </c>
      <c r="Q3732" s="6" t="s">
        <v>8317</v>
      </c>
      <c r="R3732" s="6" t="s">
        <v>8318</v>
      </c>
      <c r="S3732">
        <f t="shared" si="234"/>
        <v>2015</v>
      </c>
      <c r="T3732">
        <f t="shared" si="235"/>
        <v>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9">
        <v>42013.932638888888</v>
      </c>
      <c r="J3733" s="9">
        <v>41983.544513888883</v>
      </c>
      <c r="K3733" t="b">
        <v>0</v>
      </c>
      <c r="L3733">
        <v>12</v>
      </c>
      <c r="M3733" t="b">
        <v>0</v>
      </c>
      <c r="N3733" s="6" t="s">
        <v>8271</v>
      </c>
      <c r="O3733" s="5">
        <f t="shared" si="232"/>
        <v>11.272727272727273</v>
      </c>
      <c r="P3733">
        <f t="shared" si="233"/>
        <v>51.666666666666664</v>
      </c>
      <c r="Q3733" s="6" t="s">
        <v>8317</v>
      </c>
      <c r="R3733" s="6" t="s">
        <v>8318</v>
      </c>
      <c r="S3733">
        <f t="shared" si="234"/>
        <v>2014</v>
      </c>
      <c r="T3733">
        <f t="shared" si="235"/>
        <v>12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9">
        <v>42028.291666666664</v>
      </c>
      <c r="J3734" s="9">
        <v>41968.469131944446</v>
      </c>
      <c r="K3734" t="b">
        <v>0</v>
      </c>
      <c r="L3734">
        <v>4</v>
      </c>
      <c r="M3734" t="b">
        <v>0</v>
      </c>
      <c r="N3734" s="6" t="s">
        <v>8271</v>
      </c>
      <c r="O3734" s="5">
        <f t="shared" si="232"/>
        <v>15.411764705882353</v>
      </c>
      <c r="P3734">
        <f t="shared" si="233"/>
        <v>32.75</v>
      </c>
      <c r="Q3734" s="6" t="s">
        <v>8317</v>
      </c>
      <c r="R3734" s="6" t="s">
        <v>8318</v>
      </c>
      <c r="S3734">
        <f t="shared" si="234"/>
        <v>2014</v>
      </c>
      <c r="T3734">
        <f t="shared" si="235"/>
        <v>11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9">
        <v>42112.729166666664</v>
      </c>
      <c r="J3735" s="9">
        <v>42102.816064814811</v>
      </c>
      <c r="K3735" t="b">
        <v>0</v>
      </c>
      <c r="L3735">
        <v>0</v>
      </c>
      <c r="M3735" t="b">
        <v>0</v>
      </c>
      <c r="N3735" s="6" t="s">
        <v>8271</v>
      </c>
      <c r="O3735" s="5">
        <f t="shared" si="232"/>
        <v>0</v>
      </c>
      <c r="P3735" t="e">
        <f t="shared" si="233"/>
        <v>#DIV/0!</v>
      </c>
      <c r="Q3735" s="6" t="s">
        <v>8317</v>
      </c>
      <c r="R3735" s="6" t="s">
        <v>8318</v>
      </c>
      <c r="S3735">
        <f t="shared" si="234"/>
        <v>2015</v>
      </c>
      <c r="T3735">
        <f t="shared" si="235"/>
        <v>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9">
        <v>42149.693240740737</v>
      </c>
      <c r="J3736" s="9">
        <v>42089.693240740737</v>
      </c>
      <c r="K3736" t="b">
        <v>0</v>
      </c>
      <c r="L3736">
        <v>7</v>
      </c>
      <c r="M3736" t="b">
        <v>0</v>
      </c>
      <c r="N3736" s="6" t="s">
        <v>8271</v>
      </c>
      <c r="O3736" s="5">
        <f t="shared" si="232"/>
        <v>28.466666666666669</v>
      </c>
      <c r="P3736">
        <f t="shared" si="233"/>
        <v>61</v>
      </c>
      <c r="Q3736" s="6" t="s">
        <v>8317</v>
      </c>
      <c r="R3736" s="6" t="s">
        <v>8318</v>
      </c>
      <c r="S3736">
        <f t="shared" si="234"/>
        <v>2015</v>
      </c>
      <c r="T3736">
        <f t="shared" si="235"/>
        <v>3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9">
        <v>42152.484826388885</v>
      </c>
      <c r="J3737" s="9">
        <v>42122.484826388885</v>
      </c>
      <c r="K3737" t="b">
        <v>0</v>
      </c>
      <c r="L3737">
        <v>2</v>
      </c>
      <c r="M3737" t="b">
        <v>0</v>
      </c>
      <c r="N3737" s="6" t="s">
        <v>8271</v>
      </c>
      <c r="O3737" s="5">
        <f t="shared" si="232"/>
        <v>13.333333333333334</v>
      </c>
      <c r="P3737">
        <f t="shared" si="233"/>
        <v>10</v>
      </c>
      <c r="Q3737" s="6" t="s">
        <v>8317</v>
      </c>
      <c r="R3737" s="6" t="s">
        <v>8318</v>
      </c>
      <c r="S3737">
        <f t="shared" si="234"/>
        <v>2015</v>
      </c>
      <c r="T3737">
        <f t="shared" si="235"/>
        <v>4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9">
        <v>42086.541666666664</v>
      </c>
      <c r="J3738" s="9">
        <v>42048.503391203696</v>
      </c>
      <c r="K3738" t="b">
        <v>0</v>
      </c>
      <c r="L3738">
        <v>1</v>
      </c>
      <c r="M3738" t="b">
        <v>0</v>
      </c>
      <c r="N3738" s="6" t="s">
        <v>8271</v>
      </c>
      <c r="O3738" s="5">
        <f t="shared" si="232"/>
        <v>0.66666666666666674</v>
      </c>
      <c r="P3738">
        <f t="shared" si="233"/>
        <v>10</v>
      </c>
      <c r="Q3738" s="6" t="s">
        <v>8317</v>
      </c>
      <c r="R3738" s="6" t="s">
        <v>8318</v>
      </c>
      <c r="S3738">
        <f t="shared" si="234"/>
        <v>2015</v>
      </c>
      <c r="T3738">
        <f t="shared" si="235"/>
        <v>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9">
        <v>42320.082638888889</v>
      </c>
      <c r="J3739" s="9">
        <v>42297.482673611106</v>
      </c>
      <c r="K3739" t="b">
        <v>0</v>
      </c>
      <c r="L3739">
        <v>4</v>
      </c>
      <c r="M3739" t="b">
        <v>0</v>
      </c>
      <c r="N3739" s="6" t="s">
        <v>8271</v>
      </c>
      <c r="O3739" s="5">
        <f t="shared" si="232"/>
        <v>21.428571428571427</v>
      </c>
      <c r="P3739">
        <f t="shared" si="233"/>
        <v>37.5</v>
      </c>
      <c r="Q3739" s="6" t="s">
        <v>8317</v>
      </c>
      <c r="R3739" s="6" t="s">
        <v>8318</v>
      </c>
      <c r="S3739">
        <f t="shared" si="234"/>
        <v>2015</v>
      </c>
      <c r="T3739">
        <f t="shared" si="235"/>
        <v>10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9">
        <v>41835.708333333328</v>
      </c>
      <c r="J3740" s="9">
        <v>41813.730381944442</v>
      </c>
      <c r="K3740" t="b">
        <v>0</v>
      </c>
      <c r="L3740">
        <v>6</v>
      </c>
      <c r="M3740" t="b">
        <v>0</v>
      </c>
      <c r="N3740" s="6" t="s">
        <v>8271</v>
      </c>
      <c r="O3740" s="5">
        <f t="shared" si="232"/>
        <v>18</v>
      </c>
      <c r="P3740">
        <f t="shared" si="233"/>
        <v>45</v>
      </c>
      <c r="Q3740" s="6" t="s">
        <v>8317</v>
      </c>
      <c r="R3740" s="6" t="s">
        <v>8318</v>
      </c>
      <c r="S3740">
        <f t="shared" si="234"/>
        <v>2014</v>
      </c>
      <c r="T3740">
        <f t="shared" si="235"/>
        <v>6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9">
        <v>42568.241527777776</v>
      </c>
      <c r="J3741" s="9">
        <v>42548.241527777776</v>
      </c>
      <c r="K3741" t="b">
        <v>0</v>
      </c>
      <c r="L3741">
        <v>8</v>
      </c>
      <c r="M3741" t="b">
        <v>0</v>
      </c>
      <c r="N3741" s="6" t="s">
        <v>8271</v>
      </c>
      <c r="O3741" s="5">
        <f t="shared" si="232"/>
        <v>20.125</v>
      </c>
      <c r="P3741">
        <f t="shared" si="233"/>
        <v>100.625</v>
      </c>
      <c r="Q3741" s="6" t="s">
        <v>8317</v>
      </c>
      <c r="R3741" s="6" t="s">
        <v>8318</v>
      </c>
      <c r="S3741">
        <f t="shared" si="234"/>
        <v>2016</v>
      </c>
      <c r="T3741">
        <f t="shared" si="235"/>
        <v>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9">
        <v>41862.870810185181</v>
      </c>
      <c r="J3742" s="9">
        <v>41832.881423611107</v>
      </c>
      <c r="K3742" t="b">
        <v>0</v>
      </c>
      <c r="L3742">
        <v>14</v>
      </c>
      <c r="M3742" t="b">
        <v>0</v>
      </c>
      <c r="N3742" s="6" t="s">
        <v>8271</v>
      </c>
      <c r="O3742" s="5">
        <f t="shared" si="232"/>
        <v>17.899999999999999</v>
      </c>
      <c r="P3742">
        <f t="shared" si="233"/>
        <v>25.571428571428573</v>
      </c>
      <c r="Q3742" s="6" t="s">
        <v>8317</v>
      </c>
      <c r="R3742" s="6" t="s">
        <v>8318</v>
      </c>
      <c r="S3742">
        <f t="shared" si="234"/>
        <v>2014</v>
      </c>
      <c r="T3742">
        <f t="shared" si="235"/>
        <v>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9">
        <v>42355.712384259255</v>
      </c>
      <c r="J3743" s="9">
        <v>42325.712384259255</v>
      </c>
      <c r="K3743" t="b">
        <v>0</v>
      </c>
      <c r="L3743">
        <v>0</v>
      </c>
      <c r="M3743" t="b">
        <v>0</v>
      </c>
      <c r="N3743" s="6" t="s">
        <v>8271</v>
      </c>
      <c r="O3743" s="5">
        <f t="shared" si="232"/>
        <v>0</v>
      </c>
      <c r="P3743" t="e">
        <f t="shared" si="233"/>
        <v>#DIV/0!</v>
      </c>
      <c r="Q3743" s="6" t="s">
        <v>8317</v>
      </c>
      <c r="R3743" s="6" t="s">
        <v>8318</v>
      </c>
      <c r="S3743">
        <f t="shared" si="234"/>
        <v>2015</v>
      </c>
      <c r="T3743">
        <f t="shared" si="235"/>
        <v>11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9">
        <v>41888.006296296291</v>
      </c>
      <c r="J3744" s="9">
        <v>41858.006296296291</v>
      </c>
      <c r="K3744" t="b">
        <v>0</v>
      </c>
      <c r="L3744">
        <v>4</v>
      </c>
      <c r="M3744" t="b">
        <v>0</v>
      </c>
      <c r="N3744" s="6" t="s">
        <v>8271</v>
      </c>
      <c r="O3744" s="5">
        <f t="shared" si="232"/>
        <v>2</v>
      </c>
      <c r="P3744">
        <f t="shared" si="233"/>
        <v>25</v>
      </c>
      <c r="Q3744" s="6" t="s">
        <v>8317</v>
      </c>
      <c r="R3744" s="6" t="s">
        <v>8318</v>
      </c>
      <c r="S3744">
        <f t="shared" si="234"/>
        <v>2014</v>
      </c>
      <c r="T3744">
        <f t="shared" si="235"/>
        <v>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9">
        <v>41823.501898148148</v>
      </c>
      <c r="J3745" s="9">
        <v>41793.501898148148</v>
      </c>
      <c r="K3745" t="b">
        <v>0</v>
      </c>
      <c r="L3745">
        <v>0</v>
      </c>
      <c r="M3745" t="b">
        <v>0</v>
      </c>
      <c r="N3745" s="6" t="s">
        <v>8271</v>
      </c>
      <c r="O3745" s="5">
        <f t="shared" si="232"/>
        <v>0</v>
      </c>
      <c r="P3745" t="e">
        <f t="shared" si="233"/>
        <v>#DIV/0!</v>
      </c>
      <c r="Q3745" s="6" t="s">
        <v>8317</v>
      </c>
      <c r="R3745" s="6" t="s">
        <v>8318</v>
      </c>
      <c r="S3745">
        <f t="shared" si="234"/>
        <v>2014</v>
      </c>
      <c r="T3745">
        <f t="shared" si="235"/>
        <v>6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9">
        <v>41824.957638888889</v>
      </c>
      <c r="J3746" s="9">
        <v>41793.605925925927</v>
      </c>
      <c r="K3746" t="b">
        <v>0</v>
      </c>
      <c r="L3746">
        <v>0</v>
      </c>
      <c r="M3746" t="b">
        <v>0</v>
      </c>
      <c r="N3746" s="6" t="s">
        <v>8271</v>
      </c>
      <c r="O3746" s="5">
        <f t="shared" si="232"/>
        <v>0</v>
      </c>
      <c r="P3746" t="e">
        <f t="shared" si="233"/>
        <v>#DIV/0!</v>
      </c>
      <c r="Q3746" s="6" t="s">
        <v>8317</v>
      </c>
      <c r="R3746" s="6" t="s">
        <v>8318</v>
      </c>
      <c r="S3746">
        <f t="shared" si="234"/>
        <v>2014</v>
      </c>
      <c r="T3746">
        <f t="shared" si="235"/>
        <v>6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9">
        <v>41861.489606481482</v>
      </c>
      <c r="J3747" s="9">
        <v>41831.489606481482</v>
      </c>
      <c r="K3747" t="b">
        <v>0</v>
      </c>
      <c r="L3747">
        <v>1</v>
      </c>
      <c r="M3747" t="b">
        <v>0</v>
      </c>
      <c r="N3747" s="6" t="s">
        <v>8271</v>
      </c>
      <c r="O3747" s="5">
        <f t="shared" si="232"/>
        <v>10</v>
      </c>
      <c r="P3747">
        <f t="shared" si="233"/>
        <v>10</v>
      </c>
      <c r="Q3747" s="6" t="s">
        <v>8317</v>
      </c>
      <c r="R3747" s="6" t="s">
        <v>8318</v>
      </c>
      <c r="S3747">
        <f t="shared" si="234"/>
        <v>2014</v>
      </c>
      <c r="T3747">
        <f t="shared" si="235"/>
        <v>7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9">
        <v>42651.18100694444</v>
      </c>
      <c r="J3748" s="9">
        <v>42621.18100694444</v>
      </c>
      <c r="K3748" t="b">
        <v>0</v>
      </c>
      <c r="L3748">
        <v>1</v>
      </c>
      <c r="M3748" t="b">
        <v>0</v>
      </c>
      <c r="N3748" s="6" t="s">
        <v>8271</v>
      </c>
      <c r="O3748" s="5">
        <f t="shared" si="232"/>
        <v>2.3764705882352941</v>
      </c>
      <c r="P3748">
        <f t="shared" si="233"/>
        <v>202</v>
      </c>
      <c r="Q3748" s="6" t="s">
        <v>8317</v>
      </c>
      <c r="R3748" s="6" t="s">
        <v>8318</v>
      </c>
      <c r="S3748">
        <f t="shared" si="234"/>
        <v>2016</v>
      </c>
      <c r="T3748">
        <f t="shared" si="235"/>
        <v>9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9">
        <v>42190.749305555553</v>
      </c>
      <c r="J3749" s="9">
        <v>42164.091388888883</v>
      </c>
      <c r="K3749" t="b">
        <v>0</v>
      </c>
      <c r="L3749">
        <v>1</v>
      </c>
      <c r="M3749" t="b">
        <v>0</v>
      </c>
      <c r="N3749" s="6" t="s">
        <v>8271</v>
      </c>
      <c r="O3749" s="5">
        <f t="shared" si="232"/>
        <v>1</v>
      </c>
      <c r="P3749">
        <f t="shared" si="233"/>
        <v>25</v>
      </c>
      <c r="Q3749" s="6" t="s">
        <v>8317</v>
      </c>
      <c r="R3749" s="6" t="s">
        <v>8318</v>
      </c>
      <c r="S3749">
        <f t="shared" si="234"/>
        <v>2015</v>
      </c>
      <c r="T3749">
        <f t="shared" si="235"/>
        <v>6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9">
        <v>42416.040972222218</v>
      </c>
      <c r="J3750" s="9">
        <v>42395.498101851852</v>
      </c>
      <c r="K3750" t="b">
        <v>0</v>
      </c>
      <c r="L3750">
        <v>52</v>
      </c>
      <c r="M3750" t="b">
        <v>1</v>
      </c>
      <c r="N3750" s="6" t="s">
        <v>8305</v>
      </c>
      <c r="O3750" s="5">
        <f t="shared" si="232"/>
        <v>103.52</v>
      </c>
      <c r="P3750">
        <f t="shared" si="233"/>
        <v>99.538461538461533</v>
      </c>
      <c r="Q3750" s="6" t="s">
        <v>8317</v>
      </c>
      <c r="R3750" s="6" t="s">
        <v>8359</v>
      </c>
      <c r="S3750">
        <f t="shared" si="234"/>
        <v>2016</v>
      </c>
      <c r="T3750">
        <f t="shared" si="235"/>
        <v>1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9">
        <v>42488.957638888889</v>
      </c>
      <c r="J3751" s="9">
        <v>42457.918842592589</v>
      </c>
      <c r="K3751" t="b">
        <v>0</v>
      </c>
      <c r="L3751">
        <v>7</v>
      </c>
      <c r="M3751" t="b">
        <v>1</v>
      </c>
      <c r="N3751" s="6" t="s">
        <v>8305</v>
      </c>
      <c r="O3751" s="5">
        <f t="shared" si="232"/>
        <v>105</v>
      </c>
      <c r="P3751">
        <f t="shared" si="233"/>
        <v>75</v>
      </c>
      <c r="Q3751" s="6" t="s">
        <v>8317</v>
      </c>
      <c r="R3751" s="6" t="s">
        <v>8359</v>
      </c>
      <c r="S3751">
        <f t="shared" si="234"/>
        <v>2016</v>
      </c>
      <c r="T3751">
        <f t="shared" si="235"/>
        <v>3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9">
        <v>42045.124305555553</v>
      </c>
      <c r="J3752" s="9">
        <v>42016.773240740738</v>
      </c>
      <c r="K3752" t="b">
        <v>0</v>
      </c>
      <c r="L3752">
        <v>28</v>
      </c>
      <c r="M3752" t="b">
        <v>1</v>
      </c>
      <c r="N3752" s="6" t="s">
        <v>8305</v>
      </c>
      <c r="O3752" s="5">
        <f t="shared" si="232"/>
        <v>100.44999999999999</v>
      </c>
      <c r="P3752">
        <f t="shared" si="233"/>
        <v>215.25</v>
      </c>
      <c r="Q3752" s="6" t="s">
        <v>8317</v>
      </c>
      <c r="R3752" s="6" t="s">
        <v>8359</v>
      </c>
      <c r="S3752">
        <f t="shared" si="234"/>
        <v>2015</v>
      </c>
      <c r="T3752">
        <f t="shared" si="235"/>
        <v>1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9">
        <v>42462.78556712962</v>
      </c>
      <c r="J3753" s="9">
        <v>42402.827233796292</v>
      </c>
      <c r="K3753" t="b">
        <v>0</v>
      </c>
      <c r="L3753">
        <v>11</v>
      </c>
      <c r="M3753" t="b">
        <v>1</v>
      </c>
      <c r="N3753" s="6" t="s">
        <v>8305</v>
      </c>
      <c r="O3753" s="5">
        <f t="shared" si="232"/>
        <v>132.6</v>
      </c>
      <c r="P3753">
        <f t="shared" si="233"/>
        <v>120.54545454545455</v>
      </c>
      <c r="Q3753" s="6" t="s">
        <v>8317</v>
      </c>
      <c r="R3753" s="6" t="s">
        <v>8359</v>
      </c>
      <c r="S3753">
        <f t="shared" si="234"/>
        <v>2016</v>
      </c>
      <c r="T3753">
        <f t="shared" si="235"/>
        <v>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9">
        <v>42659.666666666664</v>
      </c>
      <c r="J3754" s="9">
        <v>42619.594155092585</v>
      </c>
      <c r="K3754" t="b">
        <v>0</v>
      </c>
      <c r="L3754">
        <v>15</v>
      </c>
      <c r="M3754" t="b">
        <v>1</v>
      </c>
      <c r="N3754" s="6" t="s">
        <v>8305</v>
      </c>
      <c r="O3754" s="5">
        <f t="shared" si="232"/>
        <v>112.99999999999999</v>
      </c>
      <c r="P3754">
        <f t="shared" si="233"/>
        <v>37.666666666666664</v>
      </c>
      <c r="Q3754" s="6" t="s">
        <v>8317</v>
      </c>
      <c r="R3754" s="6" t="s">
        <v>8359</v>
      </c>
      <c r="S3754">
        <f t="shared" si="234"/>
        <v>2016</v>
      </c>
      <c r="T3754">
        <f t="shared" si="235"/>
        <v>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9">
        <v>42157.791666666664</v>
      </c>
      <c r="J3755" s="9">
        <v>42128.615740740737</v>
      </c>
      <c r="K3755" t="b">
        <v>0</v>
      </c>
      <c r="L3755">
        <v>30</v>
      </c>
      <c r="M3755" t="b">
        <v>1</v>
      </c>
      <c r="N3755" s="6" t="s">
        <v>8305</v>
      </c>
      <c r="O3755" s="5">
        <f t="shared" si="232"/>
        <v>103.34</v>
      </c>
      <c r="P3755">
        <f t="shared" si="233"/>
        <v>172.23333333333332</v>
      </c>
      <c r="Q3755" s="6" t="s">
        <v>8317</v>
      </c>
      <c r="R3755" s="6" t="s">
        <v>8359</v>
      </c>
      <c r="S3755">
        <f t="shared" si="234"/>
        <v>2015</v>
      </c>
      <c r="T3755">
        <f t="shared" si="235"/>
        <v>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9">
        <v>41845.999305555553</v>
      </c>
      <c r="J3756" s="9">
        <v>41808.67288194444</v>
      </c>
      <c r="K3756" t="b">
        <v>0</v>
      </c>
      <c r="L3756">
        <v>27</v>
      </c>
      <c r="M3756" t="b">
        <v>1</v>
      </c>
      <c r="N3756" s="6" t="s">
        <v>8305</v>
      </c>
      <c r="O3756" s="5">
        <f t="shared" si="232"/>
        <v>120</v>
      </c>
      <c r="P3756">
        <f t="shared" si="233"/>
        <v>111.11111111111111</v>
      </c>
      <c r="Q3756" s="6" t="s">
        <v>8317</v>
      </c>
      <c r="R3756" s="6" t="s">
        <v>8359</v>
      </c>
      <c r="S3756">
        <f t="shared" si="234"/>
        <v>2014</v>
      </c>
      <c r="T3756">
        <f t="shared" si="235"/>
        <v>6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9">
        <v>42475.658645833326</v>
      </c>
      <c r="J3757" s="9">
        <v>42445.658645833326</v>
      </c>
      <c r="K3757" t="b">
        <v>0</v>
      </c>
      <c r="L3757">
        <v>28</v>
      </c>
      <c r="M3757" t="b">
        <v>1</v>
      </c>
      <c r="N3757" s="6" t="s">
        <v>8305</v>
      </c>
      <c r="O3757" s="5">
        <f t="shared" si="232"/>
        <v>129.63636363636363</v>
      </c>
      <c r="P3757">
        <f t="shared" si="233"/>
        <v>25.464285714285715</v>
      </c>
      <c r="Q3757" s="6" t="s">
        <v>8317</v>
      </c>
      <c r="R3757" s="6" t="s">
        <v>8359</v>
      </c>
      <c r="S3757">
        <f t="shared" si="234"/>
        <v>2016</v>
      </c>
      <c r="T3757">
        <f t="shared" si="235"/>
        <v>3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9">
        <v>41801.606458333328</v>
      </c>
      <c r="J3758" s="9">
        <v>41771.606458333328</v>
      </c>
      <c r="K3758" t="b">
        <v>0</v>
      </c>
      <c r="L3758">
        <v>17</v>
      </c>
      <c r="M3758" t="b">
        <v>1</v>
      </c>
      <c r="N3758" s="6" t="s">
        <v>8305</v>
      </c>
      <c r="O3758" s="5">
        <f t="shared" si="232"/>
        <v>101.11111111111111</v>
      </c>
      <c r="P3758">
        <f t="shared" si="233"/>
        <v>267.64705882352939</v>
      </c>
      <c r="Q3758" s="6" t="s">
        <v>8317</v>
      </c>
      <c r="R3758" s="6" t="s">
        <v>8359</v>
      </c>
      <c r="S3758">
        <f t="shared" si="234"/>
        <v>2014</v>
      </c>
      <c r="T3758">
        <f t="shared" si="235"/>
        <v>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9">
        <v>41974.642534722218</v>
      </c>
      <c r="J3759" s="9">
        <v>41954.642534722218</v>
      </c>
      <c r="K3759" t="b">
        <v>0</v>
      </c>
      <c r="L3759">
        <v>50</v>
      </c>
      <c r="M3759" t="b">
        <v>1</v>
      </c>
      <c r="N3759" s="6" t="s">
        <v>8305</v>
      </c>
      <c r="O3759" s="5">
        <f t="shared" si="232"/>
        <v>108.51428571428572</v>
      </c>
      <c r="P3759">
        <f t="shared" si="233"/>
        <v>75.959999999999994</v>
      </c>
      <c r="Q3759" s="6" t="s">
        <v>8317</v>
      </c>
      <c r="R3759" s="6" t="s">
        <v>8359</v>
      </c>
      <c r="S3759">
        <f t="shared" si="234"/>
        <v>2014</v>
      </c>
      <c r="T3759">
        <f t="shared" si="235"/>
        <v>11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9">
        <v>41778</v>
      </c>
      <c r="J3760" s="9">
        <v>41747.26317129629</v>
      </c>
      <c r="K3760" t="b">
        <v>0</v>
      </c>
      <c r="L3760">
        <v>26</v>
      </c>
      <c r="M3760" t="b">
        <v>1</v>
      </c>
      <c r="N3760" s="6" t="s">
        <v>8305</v>
      </c>
      <c r="O3760" s="5">
        <f t="shared" si="232"/>
        <v>102.33333333333334</v>
      </c>
      <c r="P3760">
        <f t="shared" si="233"/>
        <v>59.03846153846154</v>
      </c>
      <c r="Q3760" s="6" t="s">
        <v>8317</v>
      </c>
      <c r="R3760" s="6" t="s">
        <v>8359</v>
      </c>
      <c r="S3760">
        <f t="shared" si="234"/>
        <v>2014</v>
      </c>
      <c r="T3760">
        <f t="shared" si="235"/>
        <v>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9">
        <v>42241.899918981479</v>
      </c>
      <c r="J3761" s="9">
        <v>42181.899918981479</v>
      </c>
      <c r="K3761" t="b">
        <v>0</v>
      </c>
      <c r="L3761">
        <v>88</v>
      </c>
      <c r="M3761" t="b">
        <v>1</v>
      </c>
      <c r="N3761" s="6" t="s">
        <v>8305</v>
      </c>
      <c r="O3761" s="5">
        <f t="shared" si="232"/>
        <v>110.24425000000002</v>
      </c>
      <c r="P3761">
        <f t="shared" si="233"/>
        <v>50.111022727272733</v>
      </c>
      <c r="Q3761" s="6" t="s">
        <v>8317</v>
      </c>
      <c r="R3761" s="6" t="s">
        <v>8359</v>
      </c>
      <c r="S3761">
        <f t="shared" si="234"/>
        <v>2015</v>
      </c>
      <c r="T3761">
        <f t="shared" si="235"/>
        <v>6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9">
        <v>41764.316967592589</v>
      </c>
      <c r="J3762" s="9">
        <v>41739.316967592589</v>
      </c>
      <c r="K3762" t="b">
        <v>0</v>
      </c>
      <c r="L3762">
        <v>91</v>
      </c>
      <c r="M3762" t="b">
        <v>1</v>
      </c>
      <c r="N3762" s="6" t="s">
        <v>8305</v>
      </c>
      <c r="O3762" s="5">
        <f t="shared" si="232"/>
        <v>101.0154</v>
      </c>
      <c r="P3762">
        <f t="shared" si="233"/>
        <v>55.502967032967035</v>
      </c>
      <c r="Q3762" s="6" t="s">
        <v>8317</v>
      </c>
      <c r="R3762" s="6" t="s">
        <v>8359</v>
      </c>
      <c r="S3762">
        <f t="shared" si="234"/>
        <v>2014</v>
      </c>
      <c r="T3762">
        <f t="shared" si="235"/>
        <v>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9">
        <v>42226.749999999993</v>
      </c>
      <c r="J3763" s="9">
        <v>42173.258530092593</v>
      </c>
      <c r="K3763" t="b">
        <v>0</v>
      </c>
      <c r="L3763">
        <v>3</v>
      </c>
      <c r="M3763" t="b">
        <v>1</v>
      </c>
      <c r="N3763" s="6" t="s">
        <v>8305</v>
      </c>
      <c r="O3763" s="5">
        <f t="shared" si="232"/>
        <v>100</v>
      </c>
      <c r="P3763">
        <f t="shared" si="233"/>
        <v>166.66666666666666</v>
      </c>
      <c r="Q3763" s="6" t="s">
        <v>8317</v>
      </c>
      <c r="R3763" s="6" t="s">
        <v>8359</v>
      </c>
      <c r="S3763">
        <f t="shared" si="234"/>
        <v>2015</v>
      </c>
      <c r="T3763">
        <f t="shared" si="235"/>
        <v>6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9">
        <v>42218.605196759258</v>
      </c>
      <c r="J3764" s="9">
        <v>42193.605196759258</v>
      </c>
      <c r="K3764" t="b">
        <v>0</v>
      </c>
      <c r="L3764">
        <v>28</v>
      </c>
      <c r="M3764" t="b">
        <v>1</v>
      </c>
      <c r="N3764" s="6" t="s">
        <v>8305</v>
      </c>
      <c r="O3764" s="5">
        <f t="shared" si="232"/>
        <v>106.24</v>
      </c>
      <c r="P3764">
        <f t="shared" si="233"/>
        <v>47.428571428571431</v>
      </c>
      <c r="Q3764" s="6" t="s">
        <v>8317</v>
      </c>
      <c r="R3764" s="6" t="s">
        <v>8359</v>
      </c>
      <c r="S3764">
        <f t="shared" si="234"/>
        <v>2015</v>
      </c>
      <c r="T3764">
        <f t="shared" si="235"/>
        <v>7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9">
        <v>42095.500300925924</v>
      </c>
      <c r="J3765" s="9">
        <v>42065.541967592588</v>
      </c>
      <c r="K3765" t="b">
        <v>0</v>
      </c>
      <c r="L3765">
        <v>77</v>
      </c>
      <c r="M3765" t="b">
        <v>1</v>
      </c>
      <c r="N3765" s="6" t="s">
        <v>8305</v>
      </c>
      <c r="O3765" s="5">
        <f t="shared" si="232"/>
        <v>100</v>
      </c>
      <c r="P3765">
        <f t="shared" si="233"/>
        <v>64.935064935064929</v>
      </c>
      <c r="Q3765" s="6" t="s">
        <v>8317</v>
      </c>
      <c r="R3765" s="6" t="s">
        <v>8359</v>
      </c>
      <c r="S3765">
        <f t="shared" si="234"/>
        <v>2015</v>
      </c>
      <c r="T3765">
        <f t="shared" si="235"/>
        <v>3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9">
        <v>42518.816666666658</v>
      </c>
      <c r="J3766" s="9">
        <v>42499.634629629632</v>
      </c>
      <c r="K3766" t="b">
        <v>0</v>
      </c>
      <c r="L3766">
        <v>27</v>
      </c>
      <c r="M3766" t="b">
        <v>1</v>
      </c>
      <c r="N3766" s="6" t="s">
        <v>8305</v>
      </c>
      <c r="O3766" s="5">
        <f t="shared" si="232"/>
        <v>100</v>
      </c>
      <c r="P3766">
        <f t="shared" si="233"/>
        <v>55.555555555555557</v>
      </c>
      <c r="Q3766" s="6" t="s">
        <v>8317</v>
      </c>
      <c r="R3766" s="6" t="s">
        <v>8359</v>
      </c>
      <c r="S3766">
        <f t="shared" si="234"/>
        <v>2016</v>
      </c>
      <c r="T3766">
        <f t="shared" si="235"/>
        <v>5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9">
        <v>41850.568078703705</v>
      </c>
      <c r="J3767" s="9">
        <v>41820.568078703705</v>
      </c>
      <c r="K3767" t="b">
        <v>0</v>
      </c>
      <c r="L3767">
        <v>107</v>
      </c>
      <c r="M3767" t="b">
        <v>1</v>
      </c>
      <c r="N3767" s="6" t="s">
        <v>8305</v>
      </c>
      <c r="O3767" s="5">
        <f t="shared" si="232"/>
        <v>113.45714285714286</v>
      </c>
      <c r="P3767">
        <f t="shared" si="233"/>
        <v>74.224299065420567</v>
      </c>
      <c r="Q3767" s="6" t="s">
        <v>8317</v>
      </c>
      <c r="R3767" s="6" t="s">
        <v>8359</v>
      </c>
      <c r="S3767">
        <f t="shared" si="234"/>
        <v>2014</v>
      </c>
      <c r="T3767">
        <f t="shared" si="235"/>
        <v>6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9">
        <v>41822.958854166667</v>
      </c>
      <c r="J3768" s="9">
        <v>41787.958854166667</v>
      </c>
      <c r="K3768" t="b">
        <v>0</v>
      </c>
      <c r="L3768">
        <v>96</v>
      </c>
      <c r="M3768" t="b">
        <v>1</v>
      </c>
      <c r="N3768" s="6" t="s">
        <v>8305</v>
      </c>
      <c r="O3768" s="5">
        <f t="shared" si="232"/>
        <v>102.65010000000001</v>
      </c>
      <c r="P3768">
        <f t="shared" si="233"/>
        <v>106.9271875</v>
      </c>
      <c r="Q3768" s="6" t="s">
        <v>8317</v>
      </c>
      <c r="R3768" s="6" t="s">
        <v>8359</v>
      </c>
      <c r="S3768">
        <f t="shared" si="234"/>
        <v>2014</v>
      </c>
      <c r="T3768">
        <f t="shared" si="235"/>
        <v>5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9">
        <v>42063.999305555553</v>
      </c>
      <c r="J3769" s="9">
        <v>42049.811307870368</v>
      </c>
      <c r="K3769" t="b">
        <v>0</v>
      </c>
      <c r="L3769">
        <v>56</v>
      </c>
      <c r="M3769" t="b">
        <v>1</v>
      </c>
      <c r="N3769" s="6" t="s">
        <v>8305</v>
      </c>
      <c r="O3769" s="5">
        <f t="shared" si="232"/>
        <v>116.75</v>
      </c>
      <c r="P3769">
        <f t="shared" si="233"/>
        <v>41.696428571428569</v>
      </c>
      <c r="Q3769" s="6" t="s">
        <v>8317</v>
      </c>
      <c r="R3769" s="6" t="s">
        <v>8359</v>
      </c>
      <c r="S3769">
        <f t="shared" si="234"/>
        <v>2015</v>
      </c>
      <c r="T3769">
        <f t="shared" si="235"/>
        <v>2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9">
        <v>41802.519560185181</v>
      </c>
      <c r="J3770" s="9">
        <v>41772.519560185181</v>
      </c>
      <c r="K3770" t="b">
        <v>0</v>
      </c>
      <c r="L3770">
        <v>58</v>
      </c>
      <c r="M3770" t="b">
        <v>1</v>
      </c>
      <c r="N3770" s="6" t="s">
        <v>8305</v>
      </c>
      <c r="O3770" s="5">
        <f t="shared" si="232"/>
        <v>107.65274999999998</v>
      </c>
      <c r="P3770">
        <f t="shared" si="233"/>
        <v>74.243275862068955</v>
      </c>
      <c r="Q3770" s="6" t="s">
        <v>8317</v>
      </c>
      <c r="R3770" s="6" t="s">
        <v>8359</v>
      </c>
      <c r="S3770">
        <f t="shared" si="234"/>
        <v>2014</v>
      </c>
      <c r="T3770">
        <f t="shared" si="235"/>
        <v>5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9">
        <v>42475.389803240738</v>
      </c>
      <c r="J3771" s="9">
        <v>42445.389803240738</v>
      </c>
      <c r="K3771" t="b">
        <v>0</v>
      </c>
      <c r="L3771">
        <v>15</v>
      </c>
      <c r="M3771" t="b">
        <v>1</v>
      </c>
      <c r="N3771" s="6" t="s">
        <v>8305</v>
      </c>
      <c r="O3771" s="5">
        <f t="shared" si="232"/>
        <v>100</v>
      </c>
      <c r="P3771">
        <f t="shared" si="233"/>
        <v>73.333333333333329</v>
      </c>
      <c r="Q3771" s="6" t="s">
        <v>8317</v>
      </c>
      <c r="R3771" s="6" t="s">
        <v>8359</v>
      </c>
      <c r="S3771">
        <f t="shared" si="234"/>
        <v>2016</v>
      </c>
      <c r="T3771">
        <f t="shared" si="235"/>
        <v>3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9">
        <v>42168.722337962965</v>
      </c>
      <c r="J3772" s="9">
        <v>42138.722337962965</v>
      </c>
      <c r="K3772" t="b">
        <v>0</v>
      </c>
      <c r="L3772">
        <v>20</v>
      </c>
      <c r="M3772" t="b">
        <v>1</v>
      </c>
      <c r="N3772" s="6" t="s">
        <v>8305</v>
      </c>
      <c r="O3772" s="5">
        <f t="shared" si="232"/>
        <v>100</v>
      </c>
      <c r="P3772">
        <f t="shared" si="233"/>
        <v>100</v>
      </c>
      <c r="Q3772" s="6" t="s">
        <v>8317</v>
      </c>
      <c r="R3772" s="6" t="s">
        <v>8359</v>
      </c>
      <c r="S3772">
        <f t="shared" si="234"/>
        <v>2015</v>
      </c>
      <c r="T3772">
        <f t="shared" si="235"/>
        <v>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9">
        <v>42507.791666666664</v>
      </c>
      <c r="J3773" s="9">
        <v>42493.64875</v>
      </c>
      <c r="K3773" t="b">
        <v>0</v>
      </c>
      <c r="L3773">
        <v>38</v>
      </c>
      <c r="M3773" t="b">
        <v>1</v>
      </c>
      <c r="N3773" s="6" t="s">
        <v>8305</v>
      </c>
      <c r="O3773" s="5">
        <f t="shared" si="232"/>
        <v>146</v>
      </c>
      <c r="P3773">
        <f t="shared" si="233"/>
        <v>38.421052631578945</v>
      </c>
      <c r="Q3773" s="6" t="s">
        <v>8317</v>
      </c>
      <c r="R3773" s="6" t="s">
        <v>8359</v>
      </c>
      <c r="S3773">
        <f t="shared" si="234"/>
        <v>2016</v>
      </c>
      <c r="T3773">
        <f t="shared" si="235"/>
        <v>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9">
        <v>42703.041666666664</v>
      </c>
      <c r="J3774" s="9">
        <v>42682.408634259256</v>
      </c>
      <c r="K3774" t="b">
        <v>0</v>
      </c>
      <c r="L3774">
        <v>33</v>
      </c>
      <c r="M3774" t="b">
        <v>1</v>
      </c>
      <c r="N3774" s="6" t="s">
        <v>8305</v>
      </c>
      <c r="O3774" s="5">
        <f t="shared" si="232"/>
        <v>110.2</v>
      </c>
      <c r="P3774">
        <f t="shared" si="233"/>
        <v>166.96969696969697</v>
      </c>
      <c r="Q3774" s="6" t="s">
        <v>8317</v>
      </c>
      <c r="R3774" s="6" t="s">
        <v>8359</v>
      </c>
      <c r="S3774">
        <f t="shared" si="234"/>
        <v>2016</v>
      </c>
      <c r="T3774">
        <f t="shared" si="235"/>
        <v>11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9">
        <v>42688.880555555552</v>
      </c>
      <c r="J3775" s="9">
        <v>42655.79684027777</v>
      </c>
      <c r="K3775" t="b">
        <v>0</v>
      </c>
      <c r="L3775">
        <v>57</v>
      </c>
      <c r="M3775" t="b">
        <v>1</v>
      </c>
      <c r="N3775" s="6" t="s">
        <v>8305</v>
      </c>
      <c r="O3775" s="5">
        <f t="shared" si="232"/>
        <v>108.2</v>
      </c>
      <c r="P3775">
        <f t="shared" si="233"/>
        <v>94.912280701754383</v>
      </c>
      <c r="Q3775" s="6" t="s">
        <v>8317</v>
      </c>
      <c r="R3775" s="6" t="s">
        <v>8359</v>
      </c>
      <c r="S3775">
        <f t="shared" si="234"/>
        <v>2016</v>
      </c>
      <c r="T3775">
        <f t="shared" si="235"/>
        <v>10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9">
        <v>42103.583969907406</v>
      </c>
      <c r="J3776" s="9">
        <v>42087.583969907406</v>
      </c>
      <c r="K3776" t="b">
        <v>0</v>
      </c>
      <c r="L3776">
        <v>25</v>
      </c>
      <c r="M3776" t="b">
        <v>1</v>
      </c>
      <c r="N3776" s="6" t="s">
        <v>8305</v>
      </c>
      <c r="O3776" s="5">
        <f t="shared" si="232"/>
        <v>100</v>
      </c>
      <c r="P3776">
        <f t="shared" si="233"/>
        <v>100</v>
      </c>
      <c r="Q3776" s="6" t="s">
        <v>8317</v>
      </c>
      <c r="R3776" s="6" t="s">
        <v>8359</v>
      </c>
      <c r="S3776">
        <f t="shared" si="234"/>
        <v>2015</v>
      </c>
      <c r="T3776">
        <f t="shared" si="235"/>
        <v>3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9">
        <v>42102.958333333336</v>
      </c>
      <c r="J3777" s="9">
        <v>42075.734293981477</v>
      </c>
      <c r="K3777" t="b">
        <v>0</v>
      </c>
      <c r="L3777">
        <v>14</v>
      </c>
      <c r="M3777" t="b">
        <v>1</v>
      </c>
      <c r="N3777" s="6" t="s">
        <v>8305</v>
      </c>
      <c r="O3777" s="5">
        <f t="shared" si="232"/>
        <v>100.25</v>
      </c>
      <c r="P3777">
        <f t="shared" si="233"/>
        <v>143.21428571428572</v>
      </c>
      <c r="Q3777" s="6" t="s">
        <v>8317</v>
      </c>
      <c r="R3777" s="6" t="s">
        <v>8359</v>
      </c>
      <c r="S3777">
        <f t="shared" si="234"/>
        <v>2015</v>
      </c>
      <c r="T3777">
        <f t="shared" si="235"/>
        <v>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9">
        <v>41851.833333333328</v>
      </c>
      <c r="J3778" s="9">
        <v>41814.159467592588</v>
      </c>
      <c r="K3778" t="b">
        <v>0</v>
      </c>
      <c r="L3778">
        <v>94</v>
      </c>
      <c r="M3778" t="b">
        <v>1</v>
      </c>
      <c r="N3778" s="6" t="s">
        <v>8305</v>
      </c>
      <c r="O3778" s="5">
        <f t="shared" ref="O3778:O3841" si="236">E3778/D3778*100</f>
        <v>106.71250000000001</v>
      </c>
      <c r="P3778">
        <f t="shared" ref="P3778:P3841" si="237">E3778/L3778</f>
        <v>90.819148936170208</v>
      </c>
      <c r="Q3778" s="6" t="s">
        <v>8317</v>
      </c>
      <c r="R3778" s="6" t="s">
        <v>8359</v>
      </c>
      <c r="S3778">
        <f t="shared" si="234"/>
        <v>2014</v>
      </c>
      <c r="T3778">
        <f t="shared" si="235"/>
        <v>6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9">
        <v>41908.958333333328</v>
      </c>
      <c r="J3779" s="9">
        <v>41886.903020833335</v>
      </c>
      <c r="K3779" t="b">
        <v>0</v>
      </c>
      <c r="L3779">
        <v>59</v>
      </c>
      <c r="M3779" t="b">
        <v>1</v>
      </c>
      <c r="N3779" s="6" t="s">
        <v>8305</v>
      </c>
      <c r="O3779" s="5">
        <f t="shared" si="236"/>
        <v>143.19999999999999</v>
      </c>
      <c r="P3779">
        <f t="shared" si="237"/>
        <v>48.542372881355931</v>
      </c>
      <c r="Q3779" s="6" t="s">
        <v>8317</v>
      </c>
      <c r="R3779" s="6" t="s">
        <v>8359</v>
      </c>
      <c r="S3779">
        <f t="shared" ref="S3779:S3842" si="238">YEAR(J3779)</f>
        <v>2014</v>
      </c>
      <c r="T3779">
        <f t="shared" ref="T3779:T3842" si="239">MONTH(J3779)</f>
        <v>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9">
        <v>42049.610879629625</v>
      </c>
      <c r="J3780" s="9">
        <v>41989.610879629625</v>
      </c>
      <c r="K3780" t="b">
        <v>0</v>
      </c>
      <c r="L3780">
        <v>36</v>
      </c>
      <c r="M3780" t="b">
        <v>1</v>
      </c>
      <c r="N3780" s="6" t="s">
        <v>8305</v>
      </c>
      <c r="O3780" s="5">
        <f t="shared" si="236"/>
        <v>105.04166666666667</v>
      </c>
      <c r="P3780">
        <f t="shared" si="237"/>
        <v>70.027777777777771</v>
      </c>
      <c r="Q3780" s="6" t="s">
        <v>8317</v>
      </c>
      <c r="R3780" s="6" t="s">
        <v>8359</v>
      </c>
      <c r="S3780">
        <f t="shared" si="238"/>
        <v>2014</v>
      </c>
      <c r="T3780">
        <f t="shared" si="239"/>
        <v>12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9">
        <v>42455.48541666667</v>
      </c>
      <c r="J3781" s="9">
        <v>42425.527083333327</v>
      </c>
      <c r="K3781" t="b">
        <v>0</v>
      </c>
      <c r="L3781">
        <v>115</v>
      </c>
      <c r="M3781" t="b">
        <v>1</v>
      </c>
      <c r="N3781" s="6" t="s">
        <v>8305</v>
      </c>
      <c r="O3781" s="5">
        <f t="shared" si="236"/>
        <v>103.98</v>
      </c>
      <c r="P3781">
        <f t="shared" si="237"/>
        <v>135.62608695652173</v>
      </c>
      <c r="Q3781" s="6" t="s">
        <v>8317</v>
      </c>
      <c r="R3781" s="6" t="s">
        <v>8359</v>
      </c>
      <c r="S3781">
        <f t="shared" si="238"/>
        <v>2016</v>
      </c>
      <c r="T3781">
        <f t="shared" si="239"/>
        <v>2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9">
        <v>42198.629166666658</v>
      </c>
      <c r="J3782" s="9">
        <v>42166.011400462965</v>
      </c>
      <c r="K3782" t="b">
        <v>0</v>
      </c>
      <c r="L3782">
        <v>30</v>
      </c>
      <c r="M3782" t="b">
        <v>1</v>
      </c>
      <c r="N3782" s="6" t="s">
        <v>8305</v>
      </c>
      <c r="O3782" s="5">
        <f t="shared" si="236"/>
        <v>120</v>
      </c>
      <c r="P3782">
        <f t="shared" si="237"/>
        <v>100</v>
      </c>
      <c r="Q3782" s="6" t="s">
        <v>8317</v>
      </c>
      <c r="R3782" s="6" t="s">
        <v>8359</v>
      </c>
      <c r="S3782">
        <f t="shared" si="238"/>
        <v>2015</v>
      </c>
      <c r="T3782">
        <f t="shared" si="239"/>
        <v>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9">
        <v>41890.674594907403</v>
      </c>
      <c r="J3783" s="9">
        <v>41865.674594907403</v>
      </c>
      <c r="K3783" t="b">
        <v>0</v>
      </c>
      <c r="L3783">
        <v>52</v>
      </c>
      <c r="M3783" t="b">
        <v>1</v>
      </c>
      <c r="N3783" s="6" t="s">
        <v>8305</v>
      </c>
      <c r="O3783" s="5">
        <f t="shared" si="236"/>
        <v>109.66666666666667</v>
      </c>
      <c r="P3783">
        <f t="shared" si="237"/>
        <v>94.90384615384616</v>
      </c>
      <c r="Q3783" s="6" t="s">
        <v>8317</v>
      </c>
      <c r="R3783" s="6" t="s">
        <v>8359</v>
      </c>
      <c r="S3783">
        <f t="shared" si="238"/>
        <v>2014</v>
      </c>
      <c r="T3783">
        <f t="shared" si="239"/>
        <v>8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9">
        <v>42575.749999999993</v>
      </c>
      <c r="J3784" s="9">
        <v>42546.653900462967</v>
      </c>
      <c r="K3784" t="b">
        <v>0</v>
      </c>
      <c r="L3784">
        <v>27</v>
      </c>
      <c r="M3784" t="b">
        <v>1</v>
      </c>
      <c r="N3784" s="6" t="s">
        <v>8305</v>
      </c>
      <c r="O3784" s="5">
        <f t="shared" si="236"/>
        <v>101.75</v>
      </c>
      <c r="P3784">
        <f t="shared" si="237"/>
        <v>75.370370370370367</v>
      </c>
      <c r="Q3784" s="6" t="s">
        <v>8317</v>
      </c>
      <c r="R3784" s="6" t="s">
        <v>8359</v>
      </c>
      <c r="S3784">
        <f t="shared" si="238"/>
        <v>2016</v>
      </c>
      <c r="T3784">
        <f t="shared" si="239"/>
        <v>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9">
        <v>42444.458333333336</v>
      </c>
      <c r="J3785" s="9">
        <v>42419.931944444441</v>
      </c>
      <c r="K3785" t="b">
        <v>0</v>
      </c>
      <c r="L3785">
        <v>24</v>
      </c>
      <c r="M3785" t="b">
        <v>1</v>
      </c>
      <c r="N3785" s="6" t="s">
        <v>8305</v>
      </c>
      <c r="O3785" s="5">
        <f t="shared" si="236"/>
        <v>128.91666666666666</v>
      </c>
      <c r="P3785">
        <f t="shared" si="237"/>
        <v>64.458333333333329</v>
      </c>
      <c r="Q3785" s="6" t="s">
        <v>8317</v>
      </c>
      <c r="R3785" s="6" t="s">
        <v>8359</v>
      </c>
      <c r="S3785">
        <f t="shared" si="238"/>
        <v>2016</v>
      </c>
      <c r="T3785">
        <f t="shared" si="239"/>
        <v>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9">
        <v>42561.772361111107</v>
      </c>
      <c r="J3786" s="9">
        <v>42531.772361111107</v>
      </c>
      <c r="K3786" t="b">
        <v>0</v>
      </c>
      <c r="L3786">
        <v>10</v>
      </c>
      <c r="M3786" t="b">
        <v>1</v>
      </c>
      <c r="N3786" s="6" t="s">
        <v>8305</v>
      </c>
      <c r="O3786" s="5">
        <f t="shared" si="236"/>
        <v>114.99999999999999</v>
      </c>
      <c r="P3786">
        <f t="shared" si="237"/>
        <v>115</v>
      </c>
      <c r="Q3786" s="6" t="s">
        <v>8317</v>
      </c>
      <c r="R3786" s="6" t="s">
        <v>8359</v>
      </c>
      <c r="S3786">
        <f t="shared" si="238"/>
        <v>2016</v>
      </c>
      <c r="T3786">
        <f t="shared" si="239"/>
        <v>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9">
        <v>42584.210416666661</v>
      </c>
      <c r="J3787" s="9">
        <v>42548.430196759255</v>
      </c>
      <c r="K3787" t="b">
        <v>0</v>
      </c>
      <c r="L3787">
        <v>30</v>
      </c>
      <c r="M3787" t="b">
        <v>1</v>
      </c>
      <c r="N3787" s="6" t="s">
        <v>8305</v>
      </c>
      <c r="O3787" s="5">
        <f t="shared" si="236"/>
        <v>150.75</v>
      </c>
      <c r="P3787">
        <f t="shared" si="237"/>
        <v>100.5</v>
      </c>
      <c r="Q3787" s="6" t="s">
        <v>8317</v>
      </c>
      <c r="R3787" s="6" t="s">
        <v>8359</v>
      </c>
      <c r="S3787">
        <f t="shared" si="238"/>
        <v>2016</v>
      </c>
      <c r="T3787">
        <f t="shared" si="239"/>
        <v>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9">
        <v>42516.829571759255</v>
      </c>
      <c r="J3788" s="9">
        <v>42486.829571759255</v>
      </c>
      <c r="K3788" t="b">
        <v>0</v>
      </c>
      <c r="L3788">
        <v>71</v>
      </c>
      <c r="M3788" t="b">
        <v>1</v>
      </c>
      <c r="N3788" s="6" t="s">
        <v>8305</v>
      </c>
      <c r="O3788" s="5">
        <f t="shared" si="236"/>
        <v>110.96666666666665</v>
      </c>
      <c r="P3788">
        <f t="shared" si="237"/>
        <v>93.774647887323937</v>
      </c>
      <c r="Q3788" s="6" t="s">
        <v>8317</v>
      </c>
      <c r="R3788" s="6" t="s">
        <v>8359</v>
      </c>
      <c r="S3788">
        <f t="shared" si="238"/>
        <v>2016</v>
      </c>
      <c r="T3788">
        <f t="shared" si="239"/>
        <v>4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9">
        <v>42195.957638888889</v>
      </c>
      <c r="J3789" s="9">
        <v>42167.326458333329</v>
      </c>
      <c r="K3789" t="b">
        <v>0</v>
      </c>
      <c r="L3789">
        <v>10</v>
      </c>
      <c r="M3789" t="b">
        <v>1</v>
      </c>
      <c r="N3789" s="6" t="s">
        <v>8305</v>
      </c>
      <c r="O3789" s="5">
        <f t="shared" si="236"/>
        <v>100.28571428571429</v>
      </c>
      <c r="P3789">
        <f t="shared" si="237"/>
        <v>35.1</v>
      </c>
      <c r="Q3789" s="6" t="s">
        <v>8317</v>
      </c>
      <c r="R3789" s="6" t="s">
        <v>8359</v>
      </c>
      <c r="S3789">
        <f t="shared" si="238"/>
        <v>2015</v>
      </c>
      <c r="T3789">
        <f t="shared" si="239"/>
        <v>6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9">
        <v>42361.470833333333</v>
      </c>
      <c r="J3790" s="9">
        <v>42333.487488425926</v>
      </c>
      <c r="K3790" t="b">
        <v>0</v>
      </c>
      <c r="L3790">
        <v>1</v>
      </c>
      <c r="M3790" t="b">
        <v>0</v>
      </c>
      <c r="N3790" s="6" t="s">
        <v>8305</v>
      </c>
      <c r="O3790" s="5">
        <f t="shared" si="236"/>
        <v>0.66666666666666674</v>
      </c>
      <c r="P3790">
        <f t="shared" si="237"/>
        <v>500</v>
      </c>
      <c r="Q3790" s="6" t="s">
        <v>8317</v>
      </c>
      <c r="R3790" s="6" t="s">
        <v>8359</v>
      </c>
      <c r="S3790">
        <f t="shared" si="238"/>
        <v>2015</v>
      </c>
      <c r="T3790">
        <f t="shared" si="239"/>
        <v>11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9">
        <v>42170.590486111112</v>
      </c>
      <c r="J3791" s="9">
        <v>42138.590486111112</v>
      </c>
      <c r="K3791" t="b">
        <v>0</v>
      </c>
      <c r="L3791">
        <v>4</v>
      </c>
      <c r="M3791" t="b">
        <v>0</v>
      </c>
      <c r="N3791" s="6" t="s">
        <v>8305</v>
      </c>
      <c r="O3791" s="5">
        <f t="shared" si="236"/>
        <v>3.267605633802817</v>
      </c>
      <c r="P3791">
        <f t="shared" si="237"/>
        <v>29</v>
      </c>
      <c r="Q3791" s="6" t="s">
        <v>8317</v>
      </c>
      <c r="R3791" s="6" t="s">
        <v>8359</v>
      </c>
      <c r="S3791">
        <f t="shared" si="238"/>
        <v>2015</v>
      </c>
      <c r="T3791">
        <f t="shared" si="239"/>
        <v>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9">
        <v>42696.5002662037</v>
      </c>
      <c r="J3792" s="9">
        <v>42666.458599537036</v>
      </c>
      <c r="K3792" t="b">
        <v>0</v>
      </c>
      <c r="L3792">
        <v>0</v>
      </c>
      <c r="M3792" t="b">
        <v>0</v>
      </c>
      <c r="N3792" s="6" t="s">
        <v>8305</v>
      </c>
      <c r="O3792" s="5">
        <f t="shared" si="236"/>
        <v>0</v>
      </c>
      <c r="P3792" t="e">
        <f t="shared" si="237"/>
        <v>#DIV/0!</v>
      </c>
      <c r="Q3792" s="6" t="s">
        <v>8317</v>
      </c>
      <c r="R3792" s="6" t="s">
        <v>8359</v>
      </c>
      <c r="S3792">
        <f t="shared" si="238"/>
        <v>2016</v>
      </c>
      <c r="T3792">
        <f t="shared" si="239"/>
        <v>10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9">
        <v>41826.4837037037</v>
      </c>
      <c r="J3793" s="9">
        <v>41766.4837037037</v>
      </c>
      <c r="K3793" t="b">
        <v>0</v>
      </c>
      <c r="L3793">
        <v>0</v>
      </c>
      <c r="M3793" t="b">
        <v>0</v>
      </c>
      <c r="N3793" s="6" t="s">
        <v>8305</v>
      </c>
      <c r="O3793" s="5">
        <f t="shared" si="236"/>
        <v>0</v>
      </c>
      <c r="P3793" t="e">
        <f t="shared" si="237"/>
        <v>#DIV/0!</v>
      </c>
      <c r="Q3793" s="6" t="s">
        <v>8317</v>
      </c>
      <c r="R3793" s="6" t="s">
        <v>8359</v>
      </c>
      <c r="S3793">
        <f t="shared" si="238"/>
        <v>2014</v>
      </c>
      <c r="T3793">
        <f t="shared" si="239"/>
        <v>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9">
        <v>42200.238680555551</v>
      </c>
      <c r="J3794" s="9">
        <v>42170.238680555551</v>
      </c>
      <c r="K3794" t="b">
        <v>0</v>
      </c>
      <c r="L3794">
        <v>2</v>
      </c>
      <c r="M3794" t="b">
        <v>0</v>
      </c>
      <c r="N3794" s="6" t="s">
        <v>8305</v>
      </c>
      <c r="O3794" s="5">
        <f t="shared" si="236"/>
        <v>0.27999999999999997</v>
      </c>
      <c r="P3794">
        <f t="shared" si="237"/>
        <v>17.5</v>
      </c>
      <c r="Q3794" s="6" t="s">
        <v>8317</v>
      </c>
      <c r="R3794" s="6" t="s">
        <v>8359</v>
      </c>
      <c r="S3794">
        <f t="shared" si="238"/>
        <v>2015</v>
      </c>
      <c r="T3794">
        <f t="shared" si="239"/>
        <v>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9">
        <v>41989.73065972222</v>
      </c>
      <c r="J3795" s="9">
        <v>41968.73065972222</v>
      </c>
      <c r="K3795" t="b">
        <v>0</v>
      </c>
      <c r="L3795">
        <v>24</v>
      </c>
      <c r="M3795" t="b">
        <v>0</v>
      </c>
      <c r="N3795" s="6" t="s">
        <v>8305</v>
      </c>
      <c r="O3795" s="5">
        <f t="shared" si="236"/>
        <v>59.657142857142851</v>
      </c>
      <c r="P3795">
        <f t="shared" si="237"/>
        <v>174</v>
      </c>
      <c r="Q3795" s="6" t="s">
        <v>8317</v>
      </c>
      <c r="R3795" s="6" t="s">
        <v>8359</v>
      </c>
      <c r="S3795">
        <f t="shared" si="238"/>
        <v>2014</v>
      </c>
      <c r="T3795">
        <f t="shared" si="239"/>
        <v>11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9">
        <v>42162.372152777774</v>
      </c>
      <c r="J3796" s="9">
        <v>42132.372152777774</v>
      </c>
      <c r="K3796" t="b">
        <v>0</v>
      </c>
      <c r="L3796">
        <v>1</v>
      </c>
      <c r="M3796" t="b">
        <v>0</v>
      </c>
      <c r="N3796" s="6" t="s">
        <v>8305</v>
      </c>
      <c r="O3796" s="5">
        <f t="shared" si="236"/>
        <v>1</v>
      </c>
      <c r="P3796">
        <f t="shared" si="237"/>
        <v>50</v>
      </c>
      <c r="Q3796" s="6" t="s">
        <v>8317</v>
      </c>
      <c r="R3796" s="6" t="s">
        <v>8359</v>
      </c>
      <c r="S3796">
        <f t="shared" si="238"/>
        <v>2015</v>
      </c>
      <c r="T3796">
        <f t="shared" si="239"/>
        <v>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9">
        <v>42244.729166666664</v>
      </c>
      <c r="J3797" s="9">
        <v>42201.227893518517</v>
      </c>
      <c r="K3797" t="b">
        <v>0</v>
      </c>
      <c r="L3797">
        <v>2</v>
      </c>
      <c r="M3797" t="b">
        <v>0</v>
      </c>
      <c r="N3797" s="6" t="s">
        <v>8305</v>
      </c>
      <c r="O3797" s="5">
        <f t="shared" si="236"/>
        <v>1.6666666666666667</v>
      </c>
      <c r="P3797">
        <f t="shared" si="237"/>
        <v>5</v>
      </c>
      <c r="Q3797" s="6" t="s">
        <v>8317</v>
      </c>
      <c r="R3797" s="6" t="s">
        <v>8359</v>
      </c>
      <c r="S3797">
        <f t="shared" si="238"/>
        <v>2015</v>
      </c>
      <c r="T3797">
        <f t="shared" si="239"/>
        <v>7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9">
        <v>42748.821250000001</v>
      </c>
      <c r="J3798" s="9">
        <v>42688.821250000001</v>
      </c>
      <c r="K3798" t="b">
        <v>0</v>
      </c>
      <c r="L3798">
        <v>1</v>
      </c>
      <c r="M3798" t="b">
        <v>0</v>
      </c>
      <c r="N3798" s="6" t="s">
        <v>8305</v>
      </c>
      <c r="O3798" s="5">
        <f t="shared" si="236"/>
        <v>4.4444444444444444E-3</v>
      </c>
      <c r="P3798">
        <f t="shared" si="237"/>
        <v>1</v>
      </c>
      <c r="Q3798" s="6" t="s">
        <v>8317</v>
      </c>
      <c r="R3798" s="6" t="s">
        <v>8359</v>
      </c>
      <c r="S3798">
        <f t="shared" si="238"/>
        <v>2016</v>
      </c>
      <c r="T3798">
        <f t="shared" si="239"/>
        <v>11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9">
        <v>42114.673206018517</v>
      </c>
      <c r="J3799" s="9">
        <v>42084.673206018517</v>
      </c>
      <c r="K3799" t="b">
        <v>0</v>
      </c>
      <c r="L3799">
        <v>37</v>
      </c>
      <c r="M3799" t="b">
        <v>0</v>
      </c>
      <c r="N3799" s="6" t="s">
        <v>8305</v>
      </c>
      <c r="O3799" s="5">
        <f t="shared" si="236"/>
        <v>89.666666666666657</v>
      </c>
      <c r="P3799">
        <f t="shared" si="237"/>
        <v>145.40540540540542</v>
      </c>
      <c r="Q3799" s="6" t="s">
        <v>8317</v>
      </c>
      <c r="R3799" s="6" t="s">
        <v>8359</v>
      </c>
      <c r="S3799">
        <f t="shared" si="238"/>
        <v>2015</v>
      </c>
      <c r="T3799">
        <f t="shared" si="239"/>
        <v>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9">
        <v>41861.514444444445</v>
      </c>
      <c r="J3800" s="9">
        <v>41831.514444444445</v>
      </c>
      <c r="K3800" t="b">
        <v>0</v>
      </c>
      <c r="L3800">
        <v>5</v>
      </c>
      <c r="M3800" t="b">
        <v>0</v>
      </c>
      <c r="N3800" s="6" t="s">
        <v>8305</v>
      </c>
      <c r="O3800" s="5">
        <f t="shared" si="236"/>
        <v>1.4642857142857144</v>
      </c>
      <c r="P3800">
        <f t="shared" si="237"/>
        <v>205</v>
      </c>
      <c r="Q3800" s="6" t="s">
        <v>8317</v>
      </c>
      <c r="R3800" s="6" t="s">
        <v>8359</v>
      </c>
      <c r="S3800">
        <f t="shared" si="238"/>
        <v>2014</v>
      </c>
      <c r="T3800">
        <f t="shared" si="239"/>
        <v>7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9">
        <v>42440.722719907404</v>
      </c>
      <c r="J3801" s="9">
        <v>42410.722719907404</v>
      </c>
      <c r="K3801" t="b">
        <v>0</v>
      </c>
      <c r="L3801">
        <v>4</v>
      </c>
      <c r="M3801" t="b">
        <v>0</v>
      </c>
      <c r="N3801" s="6" t="s">
        <v>8305</v>
      </c>
      <c r="O3801" s="5">
        <f t="shared" si="236"/>
        <v>4.0199999999999996</v>
      </c>
      <c r="P3801">
        <f t="shared" si="237"/>
        <v>100.5</v>
      </c>
      <c r="Q3801" s="6" t="s">
        <v>8317</v>
      </c>
      <c r="R3801" s="6" t="s">
        <v>8359</v>
      </c>
      <c r="S3801">
        <f t="shared" si="238"/>
        <v>2016</v>
      </c>
      <c r="T3801">
        <f t="shared" si="239"/>
        <v>2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9">
        <v>42014.999305555553</v>
      </c>
      <c r="J3802" s="9">
        <v>41982.528738425921</v>
      </c>
      <c r="K3802" t="b">
        <v>0</v>
      </c>
      <c r="L3802">
        <v>16</v>
      </c>
      <c r="M3802" t="b">
        <v>0</v>
      </c>
      <c r="N3802" s="6" t="s">
        <v>8305</v>
      </c>
      <c r="O3802" s="5">
        <f t="shared" si="236"/>
        <v>4.004545454545454</v>
      </c>
      <c r="P3802">
        <f t="shared" si="237"/>
        <v>55.0625</v>
      </c>
      <c r="Q3802" s="6" t="s">
        <v>8317</v>
      </c>
      <c r="R3802" s="6" t="s">
        <v>8359</v>
      </c>
      <c r="S3802">
        <f t="shared" si="238"/>
        <v>2014</v>
      </c>
      <c r="T3802">
        <f t="shared" si="239"/>
        <v>12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9">
        <v>42006.467777777776</v>
      </c>
      <c r="J3803" s="9">
        <v>41975.467777777776</v>
      </c>
      <c r="K3803" t="b">
        <v>0</v>
      </c>
      <c r="L3803">
        <v>9</v>
      </c>
      <c r="M3803" t="b">
        <v>0</v>
      </c>
      <c r="N3803" s="6" t="s">
        <v>8305</v>
      </c>
      <c r="O3803" s="5">
        <f t="shared" si="236"/>
        <v>8.52</v>
      </c>
      <c r="P3803">
        <f t="shared" si="237"/>
        <v>47.333333333333336</v>
      </c>
      <c r="Q3803" s="6" t="s">
        <v>8317</v>
      </c>
      <c r="R3803" s="6" t="s">
        <v>8359</v>
      </c>
      <c r="S3803">
        <f t="shared" si="238"/>
        <v>2014</v>
      </c>
      <c r="T3803">
        <f t="shared" si="239"/>
        <v>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9">
        <v>42298.917893518512</v>
      </c>
      <c r="J3804" s="9">
        <v>42268.917893518512</v>
      </c>
      <c r="K3804" t="b">
        <v>0</v>
      </c>
      <c r="L3804">
        <v>0</v>
      </c>
      <c r="M3804" t="b">
        <v>0</v>
      </c>
      <c r="N3804" s="6" t="s">
        <v>8305</v>
      </c>
      <c r="O3804" s="5">
        <f t="shared" si="236"/>
        <v>0</v>
      </c>
      <c r="P3804" t="e">
        <f t="shared" si="237"/>
        <v>#DIV/0!</v>
      </c>
      <c r="Q3804" s="6" t="s">
        <v>8317</v>
      </c>
      <c r="R3804" s="6" t="s">
        <v>8359</v>
      </c>
      <c r="S3804">
        <f t="shared" si="238"/>
        <v>2015</v>
      </c>
      <c r="T3804">
        <f t="shared" si="239"/>
        <v>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9">
        <v>42433.763518518514</v>
      </c>
      <c r="J3805" s="9">
        <v>42403.763518518514</v>
      </c>
      <c r="K3805" t="b">
        <v>0</v>
      </c>
      <c r="L3805">
        <v>40</v>
      </c>
      <c r="M3805" t="b">
        <v>0</v>
      </c>
      <c r="N3805" s="6" t="s">
        <v>8305</v>
      </c>
      <c r="O3805" s="5">
        <f t="shared" si="236"/>
        <v>19.650000000000002</v>
      </c>
      <c r="P3805">
        <f t="shared" si="237"/>
        <v>58.95</v>
      </c>
      <c r="Q3805" s="6" t="s">
        <v>8317</v>
      </c>
      <c r="R3805" s="6" t="s">
        <v>8359</v>
      </c>
      <c r="S3805">
        <f t="shared" si="238"/>
        <v>2016</v>
      </c>
      <c r="T3805">
        <f t="shared" si="239"/>
        <v>2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9">
        <v>42582.083333333336</v>
      </c>
      <c r="J3806" s="9">
        <v>42526.801203703704</v>
      </c>
      <c r="K3806" t="b">
        <v>0</v>
      </c>
      <c r="L3806">
        <v>0</v>
      </c>
      <c r="M3806" t="b">
        <v>0</v>
      </c>
      <c r="N3806" s="6" t="s">
        <v>8305</v>
      </c>
      <c r="O3806" s="5">
        <f t="shared" si="236"/>
        <v>0</v>
      </c>
      <c r="P3806" t="e">
        <f t="shared" si="237"/>
        <v>#DIV/0!</v>
      </c>
      <c r="Q3806" s="6" t="s">
        <v>8317</v>
      </c>
      <c r="R3806" s="6" t="s">
        <v>8359</v>
      </c>
      <c r="S3806">
        <f t="shared" si="238"/>
        <v>2016</v>
      </c>
      <c r="T3806">
        <f t="shared" si="239"/>
        <v>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9">
        <v>41909.678703703699</v>
      </c>
      <c r="J3807" s="9">
        <v>41849.678703703699</v>
      </c>
      <c r="K3807" t="b">
        <v>0</v>
      </c>
      <c r="L3807">
        <v>2</v>
      </c>
      <c r="M3807" t="b">
        <v>0</v>
      </c>
      <c r="N3807" s="6" t="s">
        <v>8305</v>
      </c>
      <c r="O3807" s="5">
        <f t="shared" si="236"/>
        <v>2E-3</v>
      </c>
      <c r="P3807">
        <f t="shared" si="237"/>
        <v>1.5</v>
      </c>
      <c r="Q3807" s="6" t="s">
        <v>8317</v>
      </c>
      <c r="R3807" s="6" t="s">
        <v>8359</v>
      </c>
      <c r="S3807">
        <f t="shared" si="238"/>
        <v>2014</v>
      </c>
      <c r="T3807">
        <f t="shared" si="239"/>
        <v>7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9">
        <v>41819.050706018512</v>
      </c>
      <c r="J3808" s="9">
        <v>41799.050706018512</v>
      </c>
      <c r="K3808" t="b">
        <v>0</v>
      </c>
      <c r="L3808">
        <v>1</v>
      </c>
      <c r="M3808" t="b">
        <v>0</v>
      </c>
      <c r="N3808" s="6" t="s">
        <v>8305</v>
      </c>
      <c r="O3808" s="5">
        <f t="shared" si="236"/>
        <v>6.6666666666666666E-2</v>
      </c>
      <c r="P3808">
        <f t="shared" si="237"/>
        <v>5</v>
      </c>
      <c r="Q3808" s="6" t="s">
        <v>8317</v>
      </c>
      <c r="R3808" s="6" t="s">
        <v>8359</v>
      </c>
      <c r="S3808">
        <f t="shared" si="238"/>
        <v>2014</v>
      </c>
      <c r="T3808">
        <f t="shared" si="239"/>
        <v>6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9">
        <v>42097.700682870367</v>
      </c>
      <c r="J3809" s="9">
        <v>42090.700682870367</v>
      </c>
      <c r="K3809" t="b">
        <v>0</v>
      </c>
      <c r="L3809">
        <v>9</v>
      </c>
      <c r="M3809" t="b">
        <v>0</v>
      </c>
      <c r="N3809" s="6" t="s">
        <v>8305</v>
      </c>
      <c r="O3809" s="5">
        <f t="shared" si="236"/>
        <v>30.333333333333336</v>
      </c>
      <c r="P3809">
        <f t="shared" si="237"/>
        <v>50.555555555555557</v>
      </c>
      <c r="Q3809" s="6" t="s">
        <v>8317</v>
      </c>
      <c r="R3809" s="6" t="s">
        <v>8359</v>
      </c>
      <c r="S3809">
        <f t="shared" si="238"/>
        <v>2015</v>
      </c>
      <c r="T3809">
        <f t="shared" si="239"/>
        <v>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9">
        <v>42119.203923611109</v>
      </c>
      <c r="J3810" s="9">
        <v>42059.24559027778</v>
      </c>
      <c r="K3810" t="b">
        <v>0</v>
      </c>
      <c r="L3810">
        <v>24</v>
      </c>
      <c r="M3810" t="b">
        <v>1</v>
      </c>
      <c r="N3810" s="6" t="s">
        <v>8271</v>
      </c>
      <c r="O3810" s="5">
        <f t="shared" si="236"/>
        <v>100</v>
      </c>
      <c r="P3810">
        <f t="shared" si="237"/>
        <v>41.666666666666664</v>
      </c>
      <c r="Q3810" s="6" t="s">
        <v>8317</v>
      </c>
      <c r="R3810" s="6" t="s">
        <v>8318</v>
      </c>
      <c r="S3810">
        <f t="shared" si="238"/>
        <v>2015</v>
      </c>
      <c r="T3810">
        <f t="shared" si="239"/>
        <v>2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9">
        <v>41850.75</v>
      </c>
      <c r="J3811" s="9">
        <v>41800.318368055552</v>
      </c>
      <c r="K3811" t="b">
        <v>0</v>
      </c>
      <c r="L3811">
        <v>38</v>
      </c>
      <c r="M3811" t="b">
        <v>1</v>
      </c>
      <c r="N3811" s="6" t="s">
        <v>8271</v>
      </c>
      <c r="O3811" s="5">
        <f t="shared" si="236"/>
        <v>101.25</v>
      </c>
      <c r="P3811">
        <f t="shared" si="237"/>
        <v>53.289473684210527</v>
      </c>
      <c r="Q3811" s="6" t="s">
        <v>8317</v>
      </c>
      <c r="R3811" s="6" t="s">
        <v>8318</v>
      </c>
      <c r="S3811">
        <f t="shared" si="238"/>
        <v>2014</v>
      </c>
      <c r="T3811">
        <f t="shared" si="239"/>
        <v>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9">
        <v>42084.599050925921</v>
      </c>
      <c r="J3812" s="9">
        <v>42054.640717592592</v>
      </c>
      <c r="K3812" t="b">
        <v>0</v>
      </c>
      <c r="L3812">
        <v>26</v>
      </c>
      <c r="M3812" t="b">
        <v>1</v>
      </c>
      <c r="N3812" s="6" t="s">
        <v>8271</v>
      </c>
      <c r="O3812" s="5">
        <f t="shared" si="236"/>
        <v>121.73333333333333</v>
      </c>
      <c r="P3812">
        <f t="shared" si="237"/>
        <v>70.230769230769226</v>
      </c>
      <c r="Q3812" s="6" t="s">
        <v>8317</v>
      </c>
      <c r="R3812" s="6" t="s">
        <v>8318</v>
      </c>
      <c r="S3812">
        <f t="shared" si="238"/>
        <v>2015</v>
      </c>
      <c r="T3812">
        <f t="shared" si="239"/>
        <v>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9">
        <v>42521.249999999993</v>
      </c>
      <c r="J3813" s="9">
        <v>42487.418668981474</v>
      </c>
      <c r="K3813" t="b">
        <v>0</v>
      </c>
      <c r="L3813">
        <v>19</v>
      </c>
      <c r="M3813" t="b">
        <v>1</v>
      </c>
      <c r="N3813" s="6" t="s">
        <v>8271</v>
      </c>
      <c r="O3813" s="5">
        <f t="shared" si="236"/>
        <v>330</v>
      </c>
      <c r="P3813">
        <f t="shared" si="237"/>
        <v>43.421052631578945</v>
      </c>
      <c r="Q3813" s="6" t="s">
        <v>8317</v>
      </c>
      <c r="R3813" s="6" t="s">
        <v>8318</v>
      </c>
      <c r="S3813">
        <f t="shared" si="238"/>
        <v>2016</v>
      </c>
      <c r="T3813">
        <f t="shared" si="239"/>
        <v>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9">
        <v>42155.957638888889</v>
      </c>
      <c r="J3814" s="9">
        <v>42109.542916666665</v>
      </c>
      <c r="K3814" t="b">
        <v>0</v>
      </c>
      <c r="L3814">
        <v>11</v>
      </c>
      <c r="M3814" t="b">
        <v>1</v>
      </c>
      <c r="N3814" s="6" t="s">
        <v>8271</v>
      </c>
      <c r="O3814" s="5">
        <f t="shared" si="236"/>
        <v>109.55</v>
      </c>
      <c r="P3814">
        <f t="shared" si="237"/>
        <v>199.18181818181819</v>
      </c>
      <c r="Q3814" s="6" t="s">
        <v>8317</v>
      </c>
      <c r="R3814" s="6" t="s">
        <v>8318</v>
      </c>
      <c r="S3814">
        <f t="shared" si="238"/>
        <v>2015</v>
      </c>
      <c r="T3814">
        <f t="shared" si="239"/>
        <v>4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9">
        <v>42535.696527777771</v>
      </c>
      <c r="J3815" s="9">
        <v>42497.067372685182</v>
      </c>
      <c r="K3815" t="b">
        <v>0</v>
      </c>
      <c r="L3815">
        <v>27</v>
      </c>
      <c r="M3815" t="b">
        <v>1</v>
      </c>
      <c r="N3815" s="6" t="s">
        <v>8271</v>
      </c>
      <c r="O3815" s="5">
        <f t="shared" si="236"/>
        <v>100.95190476190474</v>
      </c>
      <c r="P3815">
        <f t="shared" si="237"/>
        <v>78.518148148148143</v>
      </c>
      <c r="Q3815" s="6" t="s">
        <v>8317</v>
      </c>
      <c r="R3815" s="6" t="s">
        <v>8318</v>
      </c>
      <c r="S3815">
        <f t="shared" si="238"/>
        <v>2016</v>
      </c>
      <c r="T3815">
        <f t="shared" si="239"/>
        <v>5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9">
        <v>42094.957638888889</v>
      </c>
      <c r="J3816" s="9">
        <v>42058.695740740739</v>
      </c>
      <c r="K3816" t="b">
        <v>0</v>
      </c>
      <c r="L3816">
        <v>34</v>
      </c>
      <c r="M3816" t="b">
        <v>1</v>
      </c>
      <c r="N3816" s="6" t="s">
        <v>8271</v>
      </c>
      <c r="O3816" s="5">
        <f t="shared" si="236"/>
        <v>140.13333333333333</v>
      </c>
      <c r="P3816">
        <f t="shared" si="237"/>
        <v>61.823529411764703</v>
      </c>
      <c r="Q3816" s="6" t="s">
        <v>8317</v>
      </c>
      <c r="R3816" s="6" t="s">
        <v>8318</v>
      </c>
      <c r="S3816">
        <f t="shared" si="238"/>
        <v>2015</v>
      </c>
      <c r="T3816">
        <f t="shared" si="239"/>
        <v>2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9">
        <v>42236.749999999993</v>
      </c>
      <c r="J3817" s="9">
        <v>42207.051585648143</v>
      </c>
      <c r="K3817" t="b">
        <v>0</v>
      </c>
      <c r="L3817">
        <v>20</v>
      </c>
      <c r="M3817" t="b">
        <v>1</v>
      </c>
      <c r="N3817" s="6" t="s">
        <v>8271</v>
      </c>
      <c r="O3817" s="5">
        <f t="shared" si="236"/>
        <v>100.001</v>
      </c>
      <c r="P3817">
        <f t="shared" si="237"/>
        <v>50.000500000000002</v>
      </c>
      <c r="Q3817" s="6" t="s">
        <v>8317</v>
      </c>
      <c r="R3817" s="6" t="s">
        <v>8318</v>
      </c>
      <c r="S3817">
        <f t="shared" si="238"/>
        <v>2015</v>
      </c>
      <c r="T3817">
        <f t="shared" si="239"/>
        <v>7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9">
        <v>41837.481747685182</v>
      </c>
      <c r="J3818" s="9">
        <v>41807.481747685182</v>
      </c>
      <c r="K3818" t="b">
        <v>0</v>
      </c>
      <c r="L3818">
        <v>37</v>
      </c>
      <c r="M3818" t="b">
        <v>1</v>
      </c>
      <c r="N3818" s="6" t="s">
        <v>8271</v>
      </c>
      <c r="O3818" s="5">
        <f t="shared" si="236"/>
        <v>119.238</v>
      </c>
      <c r="P3818">
        <f t="shared" si="237"/>
        <v>48.339729729729726</v>
      </c>
      <c r="Q3818" s="6" t="s">
        <v>8317</v>
      </c>
      <c r="R3818" s="6" t="s">
        <v>8318</v>
      </c>
      <c r="S3818">
        <f t="shared" si="238"/>
        <v>2014</v>
      </c>
      <c r="T3818">
        <f t="shared" si="239"/>
        <v>6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9">
        <v>42300.957638888889</v>
      </c>
      <c r="J3819" s="9">
        <v>42284.488611111105</v>
      </c>
      <c r="K3819" t="b">
        <v>0</v>
      </c>
      <c r="L3819">
        <v>20</v>
      </c>
      <c r="M3819" t="b">
        <v>1</v>
      </c>
      <c r="N3819" s="6" t="s">
        <v>8271</v>
      </c>
      <c r="O3819" s="5">
        <f t="shared" si="236"/>
        <v>107.25</v>
      </c>
      <c r="P3819">
        <f t="shared" si="237"/>
        <v>107.25</v>
      </c>
      <c r="Q3819" s="6" t="s">
        <v>8317</v>
      </c>
      <c r="R3819" s="6" t="s">
        <v>8318</v>
      </c>
      <c r="S3819">
        <f t="shared" si="238"/>
        <v>2015</v>
      </c>
      <c r="T3819">
        <f t="shared" si="239"/>
        <v>10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9">
        <v>42075.592384259253</v>
      </c>
      <c r="J3820" s="9">
        <v>42045.634050925924</v>
      </c>
      <c r="K3820" t="b">
        <v>0</v>
      </c>
      <c r="L3820">
        <v>10</v>
      </c>
      <c r="M3820" t="b">
        <v>1</v>
      </c>
      <c r="N3820" s="6" t="s">
        <v>8271</v>
      </c>
      <c r="O3820" s="5">
        <f t="shared" si="236"/>
        <v>227.99999999999997</v>
      </c>
      <c r="P3820">
        <f t="shared" si="237"/>
        <v>57</v>
      </c>
      <c r="Q3820" s="6" t="s">
        <v>8317</v>
      </c>
      <c r="R3820" s="6" t="s">
        <v>8318</v>
      </c>
      <c r="S3820">
        <f t="shared" si="238"/>
        <v>2015</v>
      </c>
      <c r="T3820">
        <f t="shared" si="239"/>
        <v>2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9">
        <v>42202.668055555558</v>
      </c>
      <c r="J3821" s="9">
        <v>42184.001203703701</v>
      </c>
      <c r="K3821" t="b">
        <v>0</v>
      </c>
      <c r="L3821">
        <v>26</v>
      </c>
      <c r="M3821" t="b">
        <v>1</v>
      </c>
      <c r="N3821" s="6" t="s">
        <v>8271</v>
      </c>
      <c r="O3821" s="5">
        <f t="shared" si="236"/>
        <v>106.4</v>
      </c>
      <c r="P3821">
        <f t="shared" si="237"/>
        <v>40.92307692307692</v>
      </c>
      <c r="Q3821" s="6" t="s">
        <v>8317</v>
      </c>
      <c r="R3821" s="6" t="s">
        <v>8318</v>
      </c>
      <c r="S3821">
        <f t="shared" si="238"/>
        <v>2015</v>
      </c>
      <c r="T3821">
        <f t="shared" si="239"/>
        <v>6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9">
        <v>42190.443483796298</v>
      </c>
      <c r="J3822" s="9">
        <v>42160.443483796298</v>
      </c>
      <c r="K3822" t="b">
        <v>0</v>
      </c>
      <c r="L3822">
        <v>20</v>
      </c>
      <c r="M3822" t="b">
        <v>1</v>
      </c>
      <c r="N3822" s="6" t="s">
        <v>8271</v>
      </c>
      <c r="O3822" s="5">
        <f t="shared" si="236"/>
        <v>143.33333333333334</v>
      </c>
      <c r="P3822">
        <f t="shared" si="237"/>
        <v>21.5</v>
      </c>
      <c r="Q3822" s="6" t="s">
        <v>8317</v>
      </c>
      <c r="R3822" s="6" t="s">
        <v>8318</v>
      </c>
      <c r="S3822">
        <f t="shared" si="238"/>
        <v>2015</v>
      </c>
      <c r="T3822">
        <f t="shared" si="239"/>
        <v>6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9">
        <v>42372.972303240742</v>
      </c>
      <c r="J3823" s="9">
        <v>42340.972303240742</v>
      </c>
      <c r="K3823" t="b">
        <v>0</v>
      </c>
      <c r="L3823">
        <v>46</v>
      </c>
      <c r="M3823" t="b">
        <v>1</v>
      </c>
      <c r="N3823" s="6" t="s">
        <v>8271</v>
      </c>
      <c r="O3823" s="5">
        <f t="shared" si="236"/>
        <v>104.54285714285714</v>
      </c>
      <c r="P3823">
        <f t="shared" si="237"/>
        <v>79.543478260869563</v>
      </c>
      <c r="Q3823" s="6" t="s">
        <v>8317</v>
      </c>
      <c r="R3823" s="6" t="s">
        <v>8318</v>
      </c>
      <c r="S3823">
        <f t="shared" si="238"/>
        <v>2015</v>
      </c>
      <c r="T3823">
        <f t="shared" si="239"/>
        <v>12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9">
        <v>42388.749305555553</v>
      </c>
      <c r="J3824" s="9">
        <v>42329.629826388882</v>
      </c>
      <c r="K3824" t="b">
        <v>0</v>
      </c>
      <c r="L3824">
        <v>76</v>
      </c>
      <c r="M3824" t="b">
        <v>1</v>
      </c>
      <c r="N3824" s="6" t="s">
        <v>8271</v>
      </c>
      <c r="O3824" s="5">
        <f t="shared" si="236"/>
        <v>110.02000000000001</v>
      </c>
      <c r="P3824">
        <f t="shared" si="237"/>
        <v>72.381578947368425</v>
      </c>
      <c r="Q3824" s="6" t="s">
        <v>8317</v>
      </c>
      <c r="R3824" s="6" t="s">
        <v>8318</v>
      </c>
      <c r="S3824">
        <f t="shared" si="238"/>
        <v>2015</v>
      </c>
      <c r="T3824">
        <f t="shared" si="239"/>
        <v>11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9">
        <v>42204.957638888889</v>
      </c>
      <c r="J3825" s="9">
        <v>42170.701898148145</v>
      </c>
      <c r="K3825" t="b">
        <v>0</v>
      </c>
      <c r="L3825">
        <v>41</v>
      </c>
      <c r="M3825" t="b">
        <v>1</v>
      </c>
      <c r="N3825" s="6" t="s">
        <v>8271</v>
      </c>
      <c r="O3825" s="5">
        <f t="shared" si="236"/>
        <v>106</v>
      </c>
      <c r="P3825">
        <f t="shared" si="237"/>
        <v>64.634146341463421</v>
      </c>
      <c r="Q3825" s="6" t="s">
        <v>8317</v>
      </c>
      <c r="R3825" s="6" t="s">
        <v>8318</v>
      </c>
      <c r="S3825">
        <f t="shared" si="238"/>
        <v>2015</v>
      </c>
      <c r="T3825">
        <f t="shared" si="239"/>
        <v>6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9">
        <v>42583.361805555549</v>
      </c>
      <c r="J3826" s="9">
        <v>42571.417858796289</v>
      </c>
      <c r="K3826" t="b">
        <v>0</v>
      </c>
      <c r="L3826">
        <v>7</v>
      </c>
      <c r="M3826" t="b">
        <v>1</v>
      </c>
      <c r="N3826" s="6" t="s">
        <v>8271</v>
      </c>
      <c r="O3826" s="5">
        <f t="shared" si="236"/>
        <v>108</v>
      </c>
      <c r="P3826">
        <f t="shared" si="237"/>
        <v>38.571428571428569</v>
      </c>
      <c r="Q3826" s="6" t="s">
        <v>8317</v>
      </c>
      <c r="R3826" s="6" t="s">
        <v>8318</v>
      </c>
      <c r="S3826">
        <f t="shared" si="238"/>
        <v>2016</v>
      </c>
      <c r="T3826">
        <f t="shared" si="239"/>
        <v>7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9">
        <v>42171.861273148148</v>
      </c>
      <c r="J3827" s="9">
        <v>42150.861273148148</v>
      </c>
      <c r="K3827" t="b">
        <v>0</v>
      </c>
      <c r="L3827">
        <v>49</v>
      </c>
      <c r="M3827" t="b">
        <v>1</v>
      </c>
      <c r="N3827" s="6" t="s">
        <v>8271</v>
      </c>
      <c r="O3827" s="5">
        <f t="shared" si="236"/>
        <v>105.42</v>
      </c>
      <c r="P3827">
        <f t="shared" si="237"/>
        <v>107.57142857142857</v>
      </c>
      <c r="Q3827" s="6" t="s">
        <v>8317</v>
      </c>
      <c r="R3827" s="6" t="s">
        <v>8318</v>
      </c>
      <c r="S3827">
        <f t="shared" si="238"/>
        <v>2015</v>
      </c>
      <c r="T3827">
        <f t="shared" si="239"/>
        <v>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9">
        <v>42131.215208333328</v>
      </c>
      <c r="J3828" s="9">
        <v>42101.215208333328</v>
      </c>
      <c r="K3828" t="b">
        <v>0</v>
      </c>
      <c r="L3828">
        <v>26</v>
      </c>
      <c r="M3828" t="b">
        <v>1</v>
      </c>
      <c r="N3828" s="6" t="s">
        <v>8271</v>
      </c>
      <c r="O3828" s="5">
        <f t="shared" si="236"/>
        <v>119.16666666666667</v>
      </c>
      <c r="P3828">
        <f t="shared" si="237"/>
        <v>27.5</v>
      </c>
      <c r="Q3828" s="6" t="s">
        <v>8317</v>
      </c>
      <c r="R3828" s="6" t="s">
        <v>8318</v>
      </c>
      <c r="S3828">
        <f t="shared" si="238"/>
        <v>2015</v>
      </c>
      <c r="T3828">
        <f t="shared" si="239"/>
        <v>4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9">
        <v>42089.791666666664</v>
      </c>
      <c r="J3829" s="9">
        <v>42034.719918981478</v>
      </c>
      <c r="K3829" t="b">
        <v>0</v>
      </c>
      <c r="L3829">
        <v>65</v>
      </c>
      <c r="M3829" t="b">
        <v>1</v>
      </c>
      <c r="N3829" s="6" t="s">
        <v>8271</v>
      </c>
      <c r="O3829" s="5">
        <f t="shared" si="236"/>
        <v>152.66666666666666</v>
      </c>
      <c r="P3829">
        <f t="shared" si="237"/>
        <v>70.461538461538467</v>
      </c>
      <c r="Q3829" s="6" t="s">
        <v>8317</v>
      </c>
      <c r="R3829" s="6" t="s">
        <v>8318</v>
      </c>
      <c r="S3829">
        <f t="shared" si="238"/>
        <v>2015</v>
      </c>
      <c r="T3829">
        <f t="shared" si="239"/>
        <v>1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9">
        <v>42004.360960648148</v>
      </c>
      <c r="J3830" s="9">
        <v>41944.319293981483</v>
      </c>
      <c r="K3830" t="b">
        <v>0</v>
      </c>
      <c r="L3830">
        <v>28</v>
      </c>
      <c r="M3830" t="b">
        <v>1</v>
      </c>
      <c r="N3830" s="6" t="s">
        <v>8271</v>
      </c>
      <c r="O3830" s="5">
        <f t="shared" si="236"/>
        <v>100</v>
      </c>
      <c r="P3830">
        <f t="shared" si="237"/>
        <v>178.57142857142858</v>
      </c>
      <c r="Q3830" s="6" t="s">
        <v>8317</v>
      </c>
      <c r="R3830" s="6" t="s">
        <v>8318</v>
      </c>
      <c r="S3830">
        <f t="shared" si="238"/>
        <v>2014</v>
      </c>
      <c r="T3830">
        <f t="shared" si="239"/>
        <v>11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9">
        <v>42613.657071759262</v>
      </c>
      <c r="J3831" s="9">
        <v>42593.657071759262</v>
      </c>
      <c r="K3831" t="b">
        <v>0</v>
      </c>
      <c r="L3831">
        <v>8</v>
      </c>
      <c r="M3831" t="b">
        <v>1</v>
      </c>
      <c r="N3831" s="6" t="s">
        <v>8271</v>
      </c>
      <c r="O3831" s="5">
        <f t="shared" si="236"/>
        <v>100.2</v>
      </c>
      <c r="P3831">
        <f t="shared" si="237"/>
        <v>62.625</v>
      </c>
      <c r="Q3831" s="6" t="s">
        <v>8317</v>
      </c>
      <c r="R3831" s="6" t="s">
        <v>8318</v>
      </c>
      <c r="S3831">
        <f t="shared" si="238"/>
        <v>2016</v>
      </c>
      <c r="T3831">
        <f t="shared" si="239"/>
        <v>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9">
        <v>42517.532534722217</v>
      </c>
      <c r="J3832" s="9">
        <v>42503.532534722217</v>
      </c>
      <c r="K3832" t="b">
        <v>0</v>
      </c>
      <c r="L3832">
        <v>3</v>
      </c>
      <c r="M3832" t="b">
        <v>1</v>
      </c>
      <c r="N3832" s="6" t="s">
        <v>8271</v>
      </c>
      <c r="O3832" s="5">
        <f t="shared" si="236"/>
        <v>225</v>
      </c>
      <c r="P3832">
        <f t="shared" si="237"/>
        <v>75</v>
      </c>
      <c r="Q3832" s="6" t="s">
        <v>8317</v>
      </c>
      <c r="R3832" s="6" t="s">
        <v>8318</v>
      </c>
      <c r="S3832">
        <f t="shared" si="238"/>
        <v>2016</v>
      </c>
      <c r="T3832">
        <f t="shared" si="239"/>
        <v>5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9">
        <v>41948.682233796295</v>
      </c>
      <c r="J3833" s="9">
        <v>41927.640567129631</v>
      </c>
      <c r="K3833" t="b">
        <v>0</v>
      </c>
      <c r="L3833">
        <v>9</v>
      </c>
      <c r="M3833" t="b">
        <v>1</v>
      </c>
      <c r="N3833" s="6" t="s">
        <v>8271</v>
      </c>
      <c r="O3833" s="5">
        <f t="shared" si="236"/>
        <v>106.02199999999999</v>
      </c>
      <c r="P3833">
        <f t="shared" si="237"/>
        <v>58.901111111111113</v>
      </c>
      <c r="Q3833" s="6" t="s">
        <v>8317</v>
      </c>
      <c r="R3833" s="6" t="s">
        <v>8318</v>
      </c>
      <c r="S3833">
        <f t="shared" si="238"/>
        <v>2014</v>
      </c>
      <c r="T3833">
        <f t="shared" si="239"/>
        <v>10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9">
        <v>42419.906655092585</v>
      </c>
      <c r="J3834" s="9">
        <v>42374.906655092585</v>
      </c>
      <c r="K3834" t="b">
        <v>0</v>
      </c>
      <c r="L3834">
        <v>9</v>
      </c>
      <c r="M3834" t="b">
        <v>1</v>
      </c>
      <c r="N3834" s="6" t="s">
        <v>8271</v>
      </c>
      <c r="O3834" s="5">
        <f t="shared" si="236"/>
        <v>104.66666666666666</v>
      </c>
      <c r="P3834">
        <f t="shared" si="237"/>
        <v>139.55555555555554</v>
      </c>
      <c r="Q3834" s="6" t="s">
        <v>8317</v>
      </c>
      <c r="R3834" s="6" t="s">
        <v>8318</v>
      </c>
      <c r="S3834">
        <f t="shared" si="238"/>
        <v>2016</v>
      </c>
      <c r="T3834">
        <f t="shared" si="239"/>
        <v>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9">
        <v>41974.589583333327</v>
      </c>
      <c r="J3835" s="9">
        <v>41963.66402777777</v>
      </c>
      <c r="K3835" t="b">
        <v>0</v>
      </c>
      <c r="L3835">
        <v>20</v>
      </c>
      <c r="M3835" t="b">
        <v>1</v>
      </c>
      <c r="N3835" s="6" t="s">
        <v>8271</v>
      </c>
      <c r="O3835" s="5">
        <f t="shared" si="236"/>
        <v>116.66666666666667</v>
      </c>
      <c r="P3835">
        <f t="shared" si="237"/>
        <v>70</v>
      </c>
      <c r="Q3835" s="6" t="s">
        <v>8317</v>
      </c>
      <c r="R3835" s="6" t="s">
        <v>8318</v>
      </c>
      <c r="S3835">
        <f t="shared" si="238"/>
        <v>2014</v>
      </c>
      <c r="T3835">
        <f t="shared" si="239"/>
        <v>11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9">
        <v>42173.236886574072</v>
      </c>
      <c r="J3836" s="9">
        <v>42143.236886574072</v>
      </c>
      <c r="K3836" t="b">
        <v>0</v>
      </c>
      <c r="L3836">
        <v>57</v>
      </c>
      <c r="M3836" t="b">
        <v>1</v>
      </c>
      <c r="N3836" s="6" t="s">
        <v>8271</v>
      </c>
      <c r="O3836" s="5">
        <f t="shared" si="236"/>
        <v>109.03333333333333</v>
      </c>
      <c r="P3836">
        <f t="shared" si="237"/>
        <v>57.385964912280699</v>
      </c>
      <c r="Q3836" s="6" t="s">
        <v>8317</v>
      </c>
      <c r="R3836" s="6" t="s">
        <v>8318</v>
      </c>
      <c r="S3836">
        <f t="shared" si="238"/>
        <v>2015</v>
      </c>
      <c r="T3836">
        <f t="shared" si="239"/>
        <v>5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9">
        <v>42481.733888888884</v>
      </c>
      <c r="J3837" s="9">
        <v>42460.733888888884</v>
      </c>
      <c r="K3837" t="b">
        <v>0</v>
      </c>
      <c r="L3837">
        <v>8</v>
      </c>
      <c r="M3837" t="b">
        <v>1</v>
      </c>
      <c r="N3837" s="6" t="s">
        <v>8271</v>
      </c>
      <c r="O3837" s="5">
        <f t="shared" si="236"/>
        <v>160</v>
      </c>
      <c r="P3837">
        <f t="shared" si="237"/>
        <v>40</v>
      </c>
      <c r="Q3837" s="6" t="s">
        <v>8317</v>
      </c>
      <c r="R3837" s="6" t="s">
        <v>8318</v>
      </c>
      <c r="S3837">
        <f t="shared" si="238"/>
        <v>2016</v>
      </c>
      <c r="T3837">
        <f t="shared" si="239"/>
        <v>3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9">
        <v>42584.964583333327</v>
      </c>
      <c r="J3838" s="9">
        <v>42553.718194444438</v>
      </c>
      <c r="K3838" t="b">
        <v>0</v>
      </c>
      <c r="L3838">
        <v>14</v>
      </c>
      <c r="M3838" t="b">
        <v>1</v>
      </c>
      <c r="N3838" s="6" t="s">
        <v>8271</v>
      </c>
      <c r="O3838" s="5">
        <f t="shared" si="236"/>
        <v>112.5</v>
      </c>
      <c r="P3838">
        <f t="shared" si="237"/>
        <v>64.285714285714292</v>
      </c>
      <c r="Q3838" s="6" t="s">
        <v>8317</v>
      </c>
      <c r="R3838" s="6" t="s">
        <v>8318</v>
      </c>
      <c r="S3838">
        <f t="shared" si="238"/>
        <v>2016</v>
      </c>
      <c r="T3838">
        <f t="shared" si="239"/>
        <v>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9">
        <v>42188.557384259257</v>
      </c>
      <c r="J3839" s="9">
        <v>42152.557384259257</v>
      </c>
      <c r="K3839" t="b">
        <v>0</v>
      </c>
      <c r="L3839">
        <v>17</v>
      </c>
      <c r="M3839" t="b">
        <v>1</v>
      </c>
      <c r="N3839" s="6" t="s">
        <v>8271</v>
      </c>
      <c r="O3839" s="5">
        <f t="shared" si="236"/>
        <v>102.1</v>
      </c>
      <c r="P3839">
        <f t="shared" si="237"/>
        <v>120.11764705882354</v>
      </c>
      <c r="Q3839" s="6" t="s">
        <v>8317</v>
      </c>
      <c r="R3839" s="6" t="s">
        <v>8318</v>
      </c>
      <c r="S3839">
        <f t="shared" si="238"/>
        <v>2015</v>
      </c>
      <c r="T3839">
        <f t="shared" si="239"/>
        <v>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9">
        <v>42146.502418981479</v>
      </c>
      <c r="J3840" s="9">
        <v>42116.502418981479</v>
      </c>
      <c r="K3840" t="b">
        <v>0</v>
      </c>
      <c r="L3840">
        <v>100</v>
      </c>
      <c r="M3840" t="b">
        <v>1</v>
      </c>
      <c r="N3840" s="6" t="s">
        <v>8271</v>
      </c>
      <c r="O3840" s="5">
        <f t="shared" si="236"/>
        <v>100.824</v>
      </c>
      <c r="P3840">
        <f t="shared" si="237"/>
        <v>1008.24</v>
      </c>
      <c r="Q3840" s="6" t="s">
        <v>8317</v>
      </c>
      <c r="R3840" s="6" t="s">
        <v>8318</v>
      </c>
      <c r="S3840">
        <f t="shared" si="238"/>
        <v>2015</v>
      </c>
      <c r="T3840">
        <f t="shared" si="239"/>
        <v>4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9">
        <v>42214.934305555551</v>
      </c>
      <c r="J3841" s="9">
        <v>42154.934305555551</v>
      </c>
      <c r="K3841" t="b">
        <v>0</v>
      </c>
      <c r="L3841">
        <v>32</v>
      </c>
      <c r="M3841" t="b">
        <v>1</v>
      </c>
      <c r="N3841" s="6" t="s">
        <v>8271</v>
      </c>
      <c r="O3841" s="5">
        <f t="shared" si="236"/>
        <v>101.25</v>
      </c>
      <c r="P3841">
        <f t="shared" si="237"/>
        <v>63.28125</v>
      </c>
      <c r="Q3841" s="6" t="s">
        <v>8317</v>
      </c>
      <c r="R3841" s="6" t="s">
        <v>8318</v>
      </c>
      <c r="S3841">
        <f t="shared" si="238"/>
        <v>2015</v>
      </c>
      <c r="T3841">
        <f t="shared" si="239"/>
        <v>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9">
        <v>42457.45172453703</v>
      </c>
      <c r="J3842" s="9">
        <v>42432.493391203701</v>
      </c>
      <c r="K3842" t="b">
        <v>0</v>
      </c>
      <c r="L3842">
        <v>3</v>
      </c>
      <c r="M3842" t="b">
        <v>1</v>
      </c>
      <c r="N3842" s="6" t="s">
        <v>8271</v>
      </c>
      <c r="O3842" s="5">
        <f t="shared" ref="O3842:O3905" si="240">E3842/D3842*100</f>
        <v>6500</v>
      </c>
      <c r="P3842">
        <f t="shared" ref="P3842:P3905" si="241">E3842/L3842</f>
        <v>21.666666666666668</v>
      </c>
      <c r="Q3842" s="6" t="s">
        <v>8317</v>
      </c>
      <c r="R3842" s="6" t="s">
        <v>8318</v>
      </c>
      <c r="S3842">
        <f t="shared" si="238"/>
        <v>2016</v>
      </c>
      <c r="T3842">
        <f t="shared" si="239"/>
        <v>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9">
        <v>41840.57739583333</v>
      </c>
      <c r="J3843" s="9">
        <v>41780.57739583333</v>
      </c>
      <c r="K3843" t="b">
        <v>1</v>
      </c>
      <c r="L3843">
        <v>34</v>
      </c>
      <c r="M3843" t="b">
        <v>0</v>
      </c>
      <c r="N3843" s="6" t="s">
        <v>8271</v>
      </c>
      <c r="O3843" s="5">
        <f t="shared" si="240"/>
        <v>8.7200000000000006</v>
      </c>
      <c r="P3843">
        <f t="shared" si="241"/>
        <v>25.647058823529413</v>
      </c>
      <c r="Q3843" s="6" t="s">
        <v>8317</v>
      </c>
      <c r="R3843" s="6" t="s">
        <v>8318</v>
      </c>
      <c r="S3843">
        <f t="shared" ref="S3843:S3906" si="242">YEAR(J3843)</f>
        <v>2014</v>
      </c>
      <c r="T3843">
        <f t="shared" ref="T3843:T3906" si="243">MONTH(J3843)</f>
        <v>5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9">
        <v>41770.285324074073</v>
      </c>
      <c r="J3844" s="9">
        <v>41740.285324074073</v>
      </c>
      <c r="K3844" t="b">
        <v>1</v>
      </c>
      <c r="L3844">
        <v>23</v>
      </c>
      <c r="M3844" t="b">
        <v>0</v>
      </c>
      <c r="N3844" s="6" t="s">
        <v>8271</v>
      </c>
      <c r="O3844" s="5">
        <f t="shared" si="240"/>
        <v>21.94</v>
      </c>
      <c r="P3844">
        <f t="shared" si="241"/>
        <v>47.695652173913047</v>
      </c>
      <c r="Q3844" s="6" t="s">
        <v>8317</v>
      </c>
      <c r="R3844" s="6" t="s">
        <v>8318</v>
      </c>
      <c r="S3844">
        <f t="shared" si="242"/>
        <v>2014</v>
      </c>
      <c r="T3844">
        <f t="shared" si="243"/>
        <v>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9">
        <v>41790.864166666666</v>
      </c>
      <c r="J3845" s="9">
        <v>41765.864166666666</v>
      </c>
      <c r="K3845" t="b">
        <v>1</v>
      </c>
      <c r="L3845">
        <v>19</v>
      </c>
      <c r="M3845" t="b">
        <v>0</v>
      </c>
      <c r="N3845" s="6" t="s">
        <v>8271</v>
      </c>
      <c r="O3845" s="5">
        <f t="shared" si="240"/>
        <v>21.3</v>
      </c>
      <c r="P3845">
        <f t="shared" si="241"/>
        <v>56.05263157894737</v>
      </c>
      <c r="Q3845" s="6" t="s">
        <v>8317</v>
      </c>
      <c r="R3845" s="6" t="s">
        <v>8318</v>
      </c>
      <c r="S3845">
        <f t="shared" si="242"/>
        <v>2014</v>
      </c>
      <c r="T3845">
        <f t="shared" si="243"/>
        <v>5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9">
        <v>41793.082638888889</v>
      </c>
      <c r="J3846" s="9">
        <v>41766.408958333333</v>
      </c>
      <c r="K3846" t="b">
        <v>1</v>
      </c>
      <c r="L3846">
        <v>50</v>
      </c>
      <c r="M3846" t="b">
        <v>0</v>
      </c>
      <c r="N3846" s="6" t="s">
        <v>8271</v>
      </c>
      <c r="O3846" s="5">
        <f t="shared" si="240"/>
        <v>41.489795918367342</v>
      </c>
      <c r="P3846">
        <f t="shared" si="241"/>
        <v>81.319999999999993</v>
      </c>
      <c r="Q3846" s="6" t="s">
        <v>8317</v>
      </c>
      <c r="R3846" s="6" t="s">
        <v>8318</v>
      </c>
      <c r="S3846">
        <f t="shared" si="242"/>
        <v>2014</v>
      </c>
      <c r="T3846">
        <f t="shared" si="243"/>
        <v>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9">
        <v>42278.418680555551</v>
      </c>
      <c r="J3847" s="9">
        <v>42248.418680555551</v>
      </c>
      <c r="K3847" t="b">
        <v>1</v>
      </c>
      <c r="L3847">
        <v>12</v>
      </c>
      <c r="M3847" t="b">
        <v>0</v>
      </c>
      <c r="N3847" s="6" t="s">
        <v>8271</v>
      </c>
      <c r="O3847" s="5">
        <f t="shared" si="240"/>
        <v>2.105</v>
      </c>
      <c r="P3847">
        <f t="shared" si="241"/>
        <v>70.166666666666671</v>
      </c>
      <c r="Q3847" s="6" t="s">
        <v>8317</v>
      </c>
      <c r="R3847" s="6" t="s">
        <v>8318</v>
      </c>
      <c r="S3847">
        <f t="shared" si="242"/>
        <v>2015</v>
      </c>
      <c r="T3847">
        <f t="shared" si="243"/>
        <v>9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9">
        <v>41916.082638888889</v>
      </c>
      <c r="J3848" s="9">
        <v>41885.01321759259</v>
      </c>
      <c r="K3848" t="b">
        <v>1</v>
      </c>
      <c r="L3848">
        <v>8</v>
      </c>
      <c r="M3848" t="b">
        <v>0</v>
      </c>
      <c r="N3848" s="6" t="s">
        <v>8271</v>
      </c>
      <c r="O3848" s="5">
        <f t="shared" si="240"/>
        <v>2.7</v>
      </c>
      <c r="P3848">
        <f t="shared" si="241"/>
        <v>23.625</v>
      </c>
      <c r="Q3848" s="6" t="s">
        <v>8317</v>
      </c>
      <c r="R3848" s="6" t="s">
        <v>8318</v>
      </c>
      <c r="S3848">
        <f t="shared" si="242"/>
        <v>2014</v>
      </c>
      <c r="T3848">
        <f t="shared" si="243"/>
        <v>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9">
        <v>42204.016099537032</v>
      </c>
      <c r="J3849" s="9">
        <v>42159.016099537032</v>
      </c>
      <c r="K3849" t="b">
        <v>1</v>
      </c>
      <c r="L3849">
        <v>9</v>
      </c>
      <c r="M3849" t="b">
        <v>0</v>
      </c>
      <c r="N3849" s="6" t="s">
        <v>8271</v>
      </c>
      <c r="O3849" s="5">
        <f t="shared" si="240"/>
        <v>16.161904761904761</v>
      </c>
      <c r="P3849">
        <f t="shared" si="241"/>
        <v>188.55555555555554</v>
      </c>
      <c r="Q3849" s="6" t="s">
        <v>8317</v>
      </c>
      <c r="R3849" s="6" t="s">
        <v>8318</v>
      </c>
      <c r="S3849">
        <f t="shared" si="242"/>
        <v>2015</v>
      </c>
      <c r="T3849">
        <f t="shared" si="243"/>
        <v>6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9">
        <v>42295.608668981477</v>
      </c>
      <c r="J3850" s="9">
        <v>42265.608668981477</v>
      </c>
      <c r="K3850" t="b">
        <v>1</v>
      </c>
      <c r="L3850">
        <v>43</v>
      </c>
      <c r="M3850" t="b">
        <v>0</v>
      </c>
      <c r="N3850" s="6" t="s">
        <v>8271</v>
      </c>
      <c r="O3850" s="5">
        <f t="shared" si="240"/>
        <v>16.376923076923077</v>
      </c>
      <c r="P3850">
        <f t="shared" si="241"/>
        <v>49.511627906976742</v>
      </c>
      <c r="Q3850" s="6" t="s">
        <v>8317</v>
      </c>
      <c r="R3850" s="6" t="s">
        <v>8318</v>
      </c>
      <c r="S3850">
        <f t="shared" si="242"/>
        <v>2015</v>
      </c>
      <c r="T3850">
        <f t="shared" si="243"/>
        <v>9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9">
        <v>42166.558842592589</v>
      </c>
      <c r="J3851" s="9">
        <v>42136.558842592589</v>
      </c>
      <c r="K3851" t="b">
        <v>1</v>
      </c>
      <c r="L3851">
        <v>28</v>
      </c>
      <c r="M3851" t="b">
        <v>0</v>
      </c>
      <c r="N3851" s="6" t="s">
        <v>8271</v>
      </c>
      <c r="O3851" s="5">
        <f t="shared" si="240"/>
        <v>7.043333333333333</v>
      </c>
      <c r="P3851">
        <f t="shared" si="241"/>
        <v>75.464285714285708</v>
      </c>
      <c r="Q3851" s="6" t="s">
        <v>8317</v>
      </c>
      <c r="R3851" s="6" t="s">
        <v>8318</v>
      </c>
      <c r="S3851">
        <f t="shared" si="242"/>
        <v>2015</v>
      </c>
      <c r="T3851">
        <f t="shared" si="243"/>
        <v>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9">
        <v>42004.916006944441</v>
      </c>
      <c r="J3852" s="9">
        <v>41974.916006944441</v>
      </c>
      <c r="K3852" t="b">
        <v>1</v>
      </c>
      <c r="L3852">
        <v>4</v>
      </c>
      <c r="M3852" t="b">
        <v>0</v>
      </c>
      <c r="N3852" s="6" t="s">
        <v>8271</v>
      </c>
      <c r="O3852" s="5">
        <f t="shared" si="240"/>
        <v>3.8</v>
      </c>
      <c r="P3852">
        <f t="shared" si="241"/>
        <v>9.5</v>
      </c>
      <c r="Q3852" s="6" t="s">
        <v>8317</v>
      </c>
      <c r="R3852" s="6" t="s">
        <v>8318</v>
      </c>
      <c r="S3852">
        <f t="shared" si="242"/>
        <v>2014</v>
      </c>
      <c r="T3852">
        <f t="shared" si="243"/>
        <v>12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9">
        <v>42202.23123842592</v>
      </c>
      <c r="J3853" s="9">
        <v>42172.23123842592</v>
      </c>
      <c r="K3853" t="b">
        <v>1</v>
      </c>
      <c r="L3853">
        <v>24</v>
      </c>
      <c r="M3853" t="b">
        <v>0</v>
      </c>
      <c r="N3853" s="6" t="s">
        <v>8271</v>
      </c>
      <c r="O3853" s="5">
        <f t="shared" si="240"/>
        <v>34.08</v>
      </c>
      <c r="P3853">
        <f t="shared" si="241"/>
        <v>35.5</v>
      </c>
      <c r="Q3853" s="6" t="s">
        <v>8317</v>
      </c>
      <c r="R3853" s="6" t="s">
        <v>8318</v>
      </c>
      <c r="S3853">
        <f t="shared" si="242"/>
        <v>2015</v>
      </c>
      <c r="T3853">
        <f t="shared" si="243"/>
        <v>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9">
        <v>42089.940694444442</v>
      </c>
      <c r="J3854" s="9">
        <v>42064.982361111113</v>
      </c>
      <c r="K3854" t="b">
        <v>0</v>
      </c>
      <c r="L3854">
        <v>2</v>
      </c>
      <c r="M3854" t="b">
        <v>0</v>
      </c>
      <c r="N3854" s="6" t="s">
        <v>8271</v>
      </c>
      <c r="O3854" s="5">
        <f t="shared" si="240"/>
        <v>0.2</v>
      </c>
      <c r="P3854">
        <f t="shared" si="241"/>
        <v>10</v>
      </c>
      <c r="Q3854" s="6" t="s">
        <v>8317</v>
      </c>
      <c r="R3854" s="6" t="s">
        <v>8318</v>
      </c>
      <c r="S3854">
        <f t="shared" si="242"/>
        <v>2015</v>
      </c>
      <c r="T3854">
        <f t="shared" si="243"/>
        <v>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9">
        <v>41883.631689814814</v>
      </c>
      <c r="J3855" s="9">
        <v>41848.631689814814</v>
      </c>
      <c r="K3855" t="b">
        <v>0</v>
      </c>
      <c r="L3855">
        <v>2</v>
      </c>
      <c r="M3855" t="b">
        <v>0</v>
      </c>
      <c r="N3855" s="6" t="s">
        <v>8271</v>
      </c>
      <c r="O3855" s="5">
        <f t="shared" si="240"/>
        <v>2.5999999999999999E-2</v>
      </c>
      <c r="P3855">
        <f t="shared" si="241"/>
        <v>13</v>
      </c>
      <c r="Q3855" s="6" t="s">
        <v>8317</v>
      </c>
      <c r="R3855" s="6" t="s">
        <v>8318</v>
      </c>
      <c r="S3855">
        <f t="shared" si="242"/>
        <v>2014</v>
      </c>
      <c r="T3855">
        <f t="shared" si="243"/>
        <v>7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9">
        <v>42133.67659722222</v>
      </c>
      <c r="J3856" s="9">
        <v>42103.67659722222</v>
      </c>
      <c r="K3856" t="b">
        <v>0</v>
      </c>
      <c r="L3856">
        <v>20</v>
      </c>
      <c r="M3856" t="b">
        <v>0</v>
      </c>
      <c r="N3856" s="6" t="s">
        <v>8271</v>
      </c>
      <c r="O3856" s="5">
        <f t="shared" si="240"/>
        <v>16.254545454545454</v>
      </c>
      <c r="P3856">
        <f t="shared" si="241"/>
        <v>89.4</v>
      </c>
      <c r="Q3856" s="6" t="s">
        <v>8317</v>
      </c>
      <c r="R3856" s="6" t="s">
        <v>8318</v>
      </c>
      <c r="S3856">
        <f t="shared" si="242"/>
        <v>2015</v>
      </c>
      <c r="T3856">
        <f t="shared" si="243"/>
        <v>4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9">
        <v>42089.720729166664</v>
      </c>
      <c r="J3857" s="9">
        <v>42059.762395833335</v>
      </c>
      <c r="K3857" t="b">
        <v>0</v>
      </c>
      <c r="L3857">
        <v>1</v>
      </c>
      <c r="M3857" t="b">
        <v>0</v>
      </c>
      <c r="N3857" s="6" t="s">
        <v>8271</v>
      </c>
      <c r="O3857" s="5">
        <f t="shared" si="240"/>
        <v>2.5</v>
      </c>
      <c r="P3857">
        <f t="shared" si="241"/>
        <v>25</v>
      </c>
      <c r="Q3857" s="6" t="s">
        <v>8317</v>
      </c>
      <c r="R3857" s="6" t="s">
        <v>8318</v>
      </c>
      <c r="S3857">
        <f t="shared" si="242"/>
        <v>2015</v>
      </c>
      <c r="T3857">
        <f t="shared" si="243"/>
        <v>2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9">
        <v>42071.493090277778</v>
      </c>
      <c r="J3858" s="9">
        <v>42041.534756944442</v>
      </c>
      <c r="K3858" t="b">
        <v>0</v>
      </c>
      <c r="L3858">
        <v>1</v>
      </c>
      <c r="M3858" t="b">
        <v>0</v>
      </c>
      <c r="N3858" s="6" t="s">
        <v>8271</v>
      </c>
      <c r="O3858" s="5">
        <f t="shared" si="240"/>
        <v>0.02</v>
      </c>
      <c r="P3858">
        <f t="shared" si="241"/>
        <v>1</v>
      </c>
      <c r="Q3858" s="6" t="s">
        <v>8317</v>
      </c>
      <c r="R3858" s="6" t="s">
        <v>8318</v>
      </c>
      <c r="S3858">
        <f t="shared" si="242"/>
        <v>2015</v>
      </c>
      <c r="T3858">
        <f t="shared" si="243"/>
        <v>2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9">
        <v>41852.508333333331</v>
      </c>
      <c r="J3859" s="9">
        <v>41829.528819444444</v>
      </c>
      <c r="K3859" t="b">
        <v>0</v>
      </c>
      <c r="L3859">
        <v>4</v>
      </c>
      <c r="M3859" t="b">
        <v>0</v>
      </c>
      <c r="N3859" s="6" t="s">
        <v>8271</v>
      </c>
      <c r="O3859" s="5">
        <f t="shared" si="240"/>
        <v>5.2</v>
      </c>
      <c r="P3859">
        <f t="shared" si="241"/>
        <v>65</v>
      </c>
      <c r="Q3859" s="6" t="s">
        <v>8317</v>
      </c>
      <c r="R3859" s="6" t="s">
        <v>8318</v>
      </c>
      <c r="S3859">
        <f t="shared" si="242"/>
        <v>2014</v>
      </c>
      <c r="T3859">
        <f t="shared" si="243"/>
        <v>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9">
        <v>42146.666666666664</v>
      </c>
      <c r="J3860" s="9">
        <v>42128.222731481481</v>
      </c>
      <c r="K3860" t="b">
        <v>0</v>
      </c>
      <c r="L3860">
        <v>1</v>
      </c>
      <c r="M3860" t="b">
        <v>0</v>
      </c>
      <c r="N3860" s="6" t="s">
        <v>8271</v>
      </c>
      <c r="O3860" s="5">
        <f t="shared" si="240"/>
        <v>2</v>
      </c>
      <c r="P3860">
        <f t="shared" si="241"/>
        <v>10</v>
      </c>
      <c r="Q3860" s="6" t="s">
        <v>8317</v>
      </c>
      <c r="R3860" s="6" t="s">
        <v>8318</v>
      </c>
      <c r="S3860">
        <f t="shared" si="242"/>
        <v>2015</v>
      </c>
      <c r="T3860">
        <f t="shared" si="243"/>
        <v>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9">
        <v>41815.666666666664</v>
      </c>
      <c r="J3861" s="9">
        <v>41789.685266203705</v>
      </c>
      <c r="K3861" t="b">
        <v>0</v>
      </c>
      <c r="L3861">
        <v>1</v>
      </c>
      <c r="M3861" t="b">
        <v>0</v>
      </c>
      <c r="N3861" s="6" t="s">
        <v>8271</v>
      </c>
      <c r="O3861" s="5">
        <f t="shared" si="240"/>
        <v>0.04</v>
      </c>
      <c r="P3861">
        <f t="shared" si="241"/>
        <v>1</v>
      </c>
      <c r="Q3861" s="6" t="s">
        <v>8317</v>
      </c>
      <c r="R3861" s="6" t="s">
        <v>8318</v>
      </c>
      <c r="S3861">
        <f t="shared" si="242"/>
        <v>2014</v>
      </c>
      <c r="T3861">
        <f t="shared" si="243"/>
        <v>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9">
        <v>41863.452662037031</v>
      </c>
      <c r="J3862" s="9">
        <v>41833.452662037031</v>
      </c>
      <c r="K3862" t="b">
        <v>0</v>
      </c>
      <c r="L3862">
        <v>13</v>
      </c>
      <c r="M3862" t="b">
        <v>0</v>
      </c>
      <c r="N3862" s="6" t="s">
        <v>8271</v>
      </c>
      <c r="O3862" s="5">
        <f t="shared" si="240"/>
        <v>17.666666666666668</v>
      </c>
      <c r="P3862">
        <f t="shared" si="241"/>
        <v>81.538461538461533</v>
      </c>
      <c r="Q3862" s="6" t="s">
        <v>8317</v>
      </c>
      <c r="R3862" s="6" t="s">
        <v>8318</v>
      </c>
      <c r="S3862">
        <f t="shared" si="242"/>
        <v>2014</v>
      </c>
      <c r="T3862">
        <f t="shared" si="243"/>
        <v>7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9">
        <v>41955.699305555558</v>
      </c>
      <c r="J3863" s="9">
        <v>41914.381678240738</v>
      </c>
      <c r="K3863" t="b">
        <v>0</v>
      </c>
      <c r="L3863">
        <v>1</v>
      </c>
      <c r="M3863" t="b">
        <v>0</v>
      </c>
      <c r="N3863" s="6" t="s">
        <v>8271</v>
      </c>
      <c r="O3863" s="5">
        <f t="shared" si="240"/>
        <v>5</v>
      </c>
      <c r="P3863">
        <f t="shared" si="241"/>
        <v>100</v>
      </c>
      <c r="Q3863" s="6" t="s">
        <v>8317</v>
      </c>
      <c r="R3863" s="6" t="s">
        <v>8318</v>
      </c>
      <c r="S3863">
        <f t="shared" si="242"/>
        <v>2014</v>
      </c>
      <c r="T3863">
        <f t="shared" si="243"/>
        <v>10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9">
        <v>42625.499305555553</v>
      </c>
      <c r="J3864" s="9">
        <v>42611.052731481475</v>
      </c>
      <c r="K3864" t="b">
        <v>0</v>
      </c>
      <c r="L3864">
        <v>1</v>
      </c>
      <c r="M3864" t="b">
        <v>0</v>
      </c>
      <c r="N3864" s="6" t="s">
        <v>8271</v>
      </c>
      <c r="O3864" s="5">
        <f t="shared" si="240"/>
        <v>1.3333333333333334E-2</v>
      </c>
      <c r="P3864">
        <f t="shared" si="241"/>
        <v>1</v>
      </c>
      <c r="Q3864" s="6" t="s">
        <v>8317</v>
      </c>
      <c r="R3864" s="6" t="s">
        <v>8318</v>
      </c>
      <c r="S3864">
        <f t="shared" si="242"/>
        <v>2016</v>
      </c>
      <c r="T3864">
        <f t="shared" si="243"/>
        <v>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9">
        <v>42313.466493055552</v>
      </c>
      <c r="J3865" s="9">
        <v>42253.424826388888</v>
      </c>
      <c r="K3865" t="b">
        <v>0</v>
      </c>
      <c r="L3865">
        <v>0</v>
      </c>
      <c r="M3865" t="b">
        <v>0</v>
      </c>
      <c r="N3865" s="6" t="s">
        <v>8271</v>
      </c>
      <c r="O3865" s="5">
        <f t="shared" si="240"/>
        <v>0</v>
      </c>
      <c r="P3865" t="e">
        <f t="shared" si="241"/>
        <v>#DIV/0!</v>
      </c>
      <c r="Q3865" s="6" t="s">
        <v>8317</v>
      </c>
      <c r="R3865" s="6" t="s">
        <v>8318</v>
      </c>
      <c r="S3865">
        <f t="shared" si="242"/>
        <v>2015</v>
      </c>
      <c r="T3865">
        <f t="shared" si="243"/>
        <v>9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9">
        <v>42325.72516203703</v>
      </c>
      <c r="J3866" s="9">
        <v>42295.683495370373</v>
      </c>
      <c r="K3866" t="b">
        <v>0</v>
      </c>
      <c r="L3866">
        <v>3</v>
      </c>
      <c r="M3866" t="b">
        <v>0</v>
      </c>
      <c r="N3866" s="6" t="s">
        <v>8271</v>
      </c>
      <c r="O3866" s="5">
        <f t="shared" si="240"/>
        <v>1.2</v>
      </c>
      <c r="P3866">
        <f t="shared" si="241"/>
        <v>20</v>
      </c>
      <c r="Q3866" s="6" t="s">
        <v>8317</v>
      </c>
      <c r="R3866" s="6" t="s">
        <v>8318</v>
      </c>
      <c r="S3866">
        <f t="shared" si="242"/>
        <v>2015</v>
      </c>
      <c r="T3866">
        <f t="shared" si="243"/>
        <v>10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9">
        <v>41881.020833333328</v>
      </c>
      <c r="J3867" s="9">
        <v>41841.44326388889</v>
      </c>
      <c r="K3867" t="b">
        <v>0</v>
      </c>
      <c r="L3867">
        <v>14</v>
      </c>
      <c r="M3867" t="b">
        <v>0</v>
      </c>
      <c r="N3867" s="6" t="s">
        <v>8271</v>
      </c>
      <c r="O3867" s="5">
        <f t="shared" si="240"/>
        <v>26.937422295897225</v>
      </c>
      <c r="P3867">
        <f t="shared" si="241"/>
        <v>46.428571428571431</v>
      </c>
      <c r="Q3867" s="6" t="s">
        <v>8317</v>
      </c>
      <c r="R3867" s="6" t="s">
        <v>8318</v>
      </c>
      <c r="S3867">
        <f t="shared" si="242"/>
        <v>2014</v>
      </c>
      <c r="T3867">
        <f t="shared" si="243"/>
        <v>7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9">
        <v>42451.936805555553</v>
      </c>
      <c r="J3868" s="9">
        <v>42402.738668981481</v>
      </c>
      <c r="K3868" t="b">
        <v>0</v>
      </c>
      <c r="L3868">
        <v>2</v>
      </c>
      <c r="M3868" t="b">
        <v>0</v>
      </c>
      <c r="N3868" s="6" t="s">
        <v>8271</v>
      </c>
      <c r="O3868" s="5">
        <f t="shared" si="240"/>
        <v>0.54999999999999993</v>
      </c>
      <c r="P3868">
        <f t="shared" si="241"/>
        <v>5.5</v>
      </c>
      <c r="Q3868" s="6" t="s">
        <v>8317</v>
      </c>
      <c r="R3868" s="6" t="s">
        <v>8318</v>
      </c>
      <c r="S3868">
        <f t="shared" si="242"/>
        <v>2016</v>
      </c>
      <c r="T3868">
        <f t="shared" si="243"/>
        <v>2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9">
        <v>42539.605775462966</v>
      </c>
      <c r="J3869" s="9">
        <v>42509.605775462966</v>
      </c>
      <c r="K3869" t="b">
        <v>0</v>
      </c>
      <c r="L3869">
        <v>5</v>
      </c>
      <c r="M3869" t="b">
        <v>0</v>
      </c>
      <c r="N3869" s="6" t="s">
        <v>8271</v>
      </c>
      <c r="O3869" s="5">
        <f t="shared" si="240"/>
        <v>12.55</v>
      </c>
      <c r="P3869">
        <f t="shared" si="241"/>
        <v>50.2</v>
      </c>
      <c r="Q3869" s="6" t="s">
        <v>8317</v>
      </c>
      <c r="R3869" s="6" t="s">
        <v>8318</v>
      </c>
      <c r="S3869">
        <f t="shared" si="242"/>
        <v>2016</v>
      </c>
      <c r="T3869">
        <f t="shared" si="243"/>
        <v>5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9">
        <v>41890.451446759253</v>
      </c>
      <c r="J3870" s="9">
        <v>41865.451446759253</v>
      </c>
      <c r="K3870" t="b">
        <v>0</v>
      </c>
      <c r="L3870">
        <v>1</v>
      </c>
      <c r="M3870" t="b">
        <v>0</v>
      </c>
      <c r="N3870" s="6" t="s">
        <v>8305</v>
      </c>
      <c r="O3870" s="5">
        <f t="shared" si="240"/>
        <v>0.2</v>
      </c>
      <c r="P3870">
        <f t="shared" si="241"/>
        <v>10</v>
      </c>
      <c r="Q3870" s="6" t="s">
        <v>8317</v>
      </c>
      <c r="R3870" s="6" t="s">
        <v>8359</v>
      </c>
      <c r="S3870">
        <f t="shared" si="242"/>
        <v>2014</v>
      </c>
      <c r="T3870">
        <f t="shared" si="243"/>
        <v>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9">
        <v>42076.924305555549</v>
      </c>
      <c r="J3871" s="9">
        <v>42047.516111111108</v>
      </c>
      <c r="K3871" t="b">
        <v>0</v>
      </c>
      <c r="L3871">
        <v>15</v>
      </c>
      <c r="M3871" t="b">
        <v>0</v>
      </c>
      <c r="N3871" s="6" t="s">
        <v>8305</v>
      </c>
      <c r="O3871" s="5">
        <f t="shared" si="240"/>
        <v>3.4474868431088401</v>
      </c>
      <c r="P3871">
        <f t="shared" si="241"/>
        <v>30.133333333333333</v>
      </c>
      <c r="Q3871" s="6" t="s">
        <v>8317</v>
      </c>
      <c r="R3871" s="6" t="s">
        <v>8359</v>
      </c>
      <c r="S3871">
        <f t="shared" si="242"/>
        <v>2015</v>
      </c>
      <c r="T3871">
        <f t="shared" si="243"/>
        <v>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9">
        <v>41822.963865740734</v>
      </c>
      <c r="J3872" s="9">
        <v>41792.963865740734</v>
      </c>
      <c r="K3872" t="b">
        <v>0</v>
      </c>
      <c r="L3872">
        <v>10</v>
      </c>
      <c r="M3872" t="b">
        <v>0</v>
      </c>
      <c r="N3872" s="6" t="s">
        <v>8305</v>
      </c>
      <c r="O3872" s="5">
        <f t="shared" si="240"/>
        <v>15</v>
      </c>
      <c r="P3872">
        <f t="shared" si="241"/>
        <v>150</v>
      </c>
      <c r="Q3872" s="6" t="s">
        <v>8317</v>
      </c>
      <c r="R3872" s="6" t="s">
        <v>8359</v>
      </c>
      <c r="S3872">
        <f t="shared" si="242"/>
        <v>2014</v>
      </c>
      <c r="T3872">
        <f t="shared" si="243"/>
        <v>6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9">
        <v>42823.530671296299</v>
      </c>
      <c r="J3873" s="9">
        <v>42763.572337962956</v>
      </c>
      <c r="K3873" t="b">
        <v>0</v>
      </c>
      <c r="L3873">
        <v>3</v>
      </c>
      <c r="M3873" t="b">
        <v>0</v>
      </c>
      <c r="N3873" s="6" t="s">
        <v>8305</v>
      </c>
      <c r="O3873" s="5">
        <f t="shared" si="240"/>
        <v>2.666666666666667</v>
      </c>
      <c r="P3873">
        <f t="shared" si="241"/>
        <v>13.333333333333334</v>
      </c>
      <c r="Q3873" s="6" t="s">
        <v>8317</v>
      </c>
      <c r="R3873" s="6" t="s">
        <v>8359</v>
      </c>
      <c r="S3873">
        <f t="shared" si="242"/>
        <v>2017</v>
      </c>
      <c r="T3873">
        <f t="shared" si="243"/>
        <v>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9">
        <v>42229.9374537037</v>
      </c>
      <c r="J3874" s="9">
        <v>42179.9374537037</v>
      </c>
      <c r="K3874" t="b">
        <v>0</v>
      </c>
      <c r="L3874">
        <v>0</v>
      </c>
      <c r="M3874" t="b">
        <v>0</v>
      </c>
      <c r="N3874" s="6" t="s">
        <v>8305</v>
      </c>
      <c r="O3874" s="5">
        <f t="shared" si="240"/>
        <v>0</v>
      </c>
      <c r="P3874" t="e">
        <f t="shared" si="241"/>
        <v>#DIV/0!</v>
      </c>
      <c r="Q3874" s="6" t="s">
        <v>8317</v>
      </c>
      <c r="R3874" s="6" t="s">
        <v>8359</v>
      </c>
      <c r="S3874">
        <f t="shared" si="242"/>
        <v>2015</v>
      </c>
      <c r="T3874">
        <f t="shared" si="243"/>
        <v>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9">
        <v>42285.487673611111</v>
      </c>
      <c r="J3875" s="9">
        <v>42255.487673611111</v>
      </c>
      <c r="K3875" t="b">
        <v>0</v>
      </c>
      <c r="L3875">
        <v>0</v>
      </c>
      <c r="M3875" t="b">
        <v>0</v>
      </c>
      <c r="N3875" s="6" t="s">
        <v>8305</v>
      </c>
      <c r="O3875" s="5">
        <f t="shared" si="240"/>
        <v>0</v>
      </c>
      <c r="P3875" t="e">
        <f t="shared" si="241"/>
        <v>#DIV/0!</v>
      </c>
      <c r="Q3875" s="6" t="s">
        <v>8317</v>
      </c>
      <c r="R3875" s="6" t="s">
        <v>8359</v>
      </c>
      <c r="S3875">
        <f t="shared" si="242"/>
        <v>2015</v>
      </c>
      <c r="T3875">
        <f t="shared" si="243"/>
        <v>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9">
        <v>42027.833333333336</v>
      </c>
      <c r="J3876" s="9">
        <v>42006.808124999996</v>
      </c>
      <c r="K3876" t="b">
        <v>0</v>
      </c>
      <c r="L3876">
        <v>0</v>
      </c>
      <c r="M3876" t="b">
        <v>0</v>
      </c>
      <c r="N3876" s="6" t="s">
        <v>8305</v>
      </c>
      <c r="O3876" s="5">
        <f t="shared" si="240"/>
        <v>0</v>
      </c>
      <c r="P3876" t="e">
        <f t="shared" si="241"/>
        <v>#DIV/0!</v>
      </c>
      <c r="Q3876" s="6" t="s">
        <v>8317</v>
      </c>
      <c r="R3876" s="6" t="s">
        <v>8359</v>
      </c>
      <c r="S3876">
        <f t="shared" si="242"/>
        <v>2015</v>
      </c>
      <c r="T3876">
        <f t="shared" si="243"/>
        <v>1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9">
        <v>42616.208333333336</v>
      </c>
      <c r="J3877" s="9">
        <v>42615.138483796291</v>
      </c>
      <c r="K3877" t="b">
        <v>0</v>
      </c>
      <c r="L3877">
        <v>0</v>
      </c>
      <c r="M3877" t="b">
        <v>0</v>
      </c>
      <c r="N3877" s="6" t="s">
        <v>8305</v>
      </c>
      <c r="O3877" s="5">
        <f t="shared" si="240"/>
        <v>0</v>
      </c>
      <c r="P3877" t="e">
        <f t="shared" si="241"/>
        <v>#DIV/0!</v>
      </c>
      <c r="Q3877" s="6" t="s">
        <v>8317</v>
      </c>
      <c r="R3877" s="6" t="s">
        <v>8359</v>
      </c>
      <c r="S3877">
        <f t="shared" si="242"/>
        <v>2016</v>
      </c>
      <c r="T3877">
        <f t="shared" si="243"/>
        <v>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9">
        <v>42402.415833333333</v>
      </c>
      <c r="J3878" s="9">
        <v>42372.415833333333</v>
      </c>
      <c r="K3878" t="b">
        <v>0</v>
      </c>
      <c r="L3878">
        <v>46</v>
      </c>
      <c r="M3878" t="b">
        <v>0</v>
      </c>
      <c r="N3878" s="6" t="s">
        <v>8305</v>
      </c>
      <c r="O3878" s="5">
        <f t="shared" si="240"/>
        <v>52.794871794871788</v>
      </c>
      <c r="P3878">
        <f t="shared" si="241"/>
        <v>44.760869565217391</v>
      </c>
      <c r="Q3878" s="6" t="s">
        <v>8317</v>
      </c>
      <c r="R3878" s="6" t="s">
        <v>8359</v>
      </c>
      <c r="S3878">
        <f t="shared" si="242"/>
        <v>2016</v>
      </c>
      <c r="T3878">
        <f t="shared" si="243"/>
        <v>1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9">
        <v>42712.469351851854</v>
      </c>
      <c r="J3879" s="9">
        <v>42682.469351851854</v>
      </c>
      <c r="K3879" t="b">
        <v>0</v>
      </c>
      <c r="L3879">
        <v>14</v>
      </c>
      <c r="M3879" t="b">
        <v>0</v>
      </c>
      <c r="N3879" s="6" t="s">
        <v>8305</v>
      </c>
      <c r="O3879" s="5">
        <f t="shared" si="240"/>
        <v>4.9639999999999995</v>
      </c>
      <c r="P3879">
        <f t="shared" si="241"/>
        <v>88.642857142857139</v>
      </c>
      <c r="Q3879" s="6" t="s">
        <v>8317</v>
      </c>
      <c r="R3879" s="6" t="s">
        <v>8359</v>
      </c>
      <c r="S3879">
        <f t="shared" si="242"/>
        <v>2016</v>
      </c>
      <c r="T3879">
        <f t="shared" si="243"/>
        <v>11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9">
        <v>42184.957638888889</v>
      </c>
      <c r="J3880" s="9">
        <v>42154.610486111109</v>
      </c>
      <c r="K3880" t="b">
        <v>0</v>
      </c>
      <c r="L3880">
        <v>1</v>
      </c>
      <c r="M3880" t="b">
        <v>0</v>
      </c>
      <c r="N3880" s="6" t="s">
        <v>8305</v>
      </c>
      <c r="O3880" s="5">
        <f t="shared" si="240"/>
        <v>5.5555555555555552E-2</v>
      </c>
      <c r="P3880">
        <f t="shared" si="241"/>
        <v>10</v>
      </c>
      <c r="Q3880" s="6" t="s">
        <v>8317</v>
      </c>
      <c r="R3880" s="6" t="s">
        <v>8359</v>
      </c>
      <c r="S3880">
        <f t="shared" si="242"/>
        <v>2015</v>
      </c>
      <c r="T3880">
        <f t="shared" si="243"/>
        <v>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9">
        <v>42029.652731481481</v>
      </c>
      <c r="J3881" s="9">
        <v>41999.652731481481</v>
      </c>
      <c r="K3881" t="b">
        <v>0</v>
      </c>
      <c r="L3881">
        <v>0</v>
      </c>
      <c r="M3881" t="b">
        <v>0</v>
      </c>
      <c r="N3881" s="6" t="s">
        <v>8305</v>
      </c>
      <c r="O3881" s="5">
        <f t="shared" si="240"/>
        <v>0</v>
      </c>
      <c r="P3881" t="e">
        <f t="shared" si="241"/>
        <v>#DIV/0!</v>
      </c>
      <c r="Q3881" s="6" t="s">
        <v>8317</v>
      </c>
      <c r="R3881" s="6" t="s">
        <v>8359</v>
      </c>
      <c r="S3881">
        <f t="shared" si="242"/>
        <v>2014</v>
      </c>
      <c r="T3881">
        <f t="shared" si="243"/>
        <v>12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9">
        <v>41850.75</v>
      </c>
      <c r="J3882" s="9">
        <v>41815.606712962959</v>
      </c>
      <c r="K3882" t="b">
        <v>0</v>
      </c>
      <c r="L3882">
        <v>17</v>
      </c>
      <c r="M3882" t="b">
        <v>0</v>
      </c>
      <c r="N3882" s="6" t="s">
        <v>8305</v>
      </c>
      <c r="O3882" s="5">
        <f t="shared" si="240"/>
        <v>13.066666666666665</v>
      </c>
      <c r="P3882">
        <f t="shared" si="241"/>
        <v>57.647058823529413</v>
      </c>
      <c r="Q3882" s="6" t="s">
        <v>8317</v>
      </c>
      <c r="R3882" s="6" t="s">
        <v>8359</v>
      </c>
      <c r="S3882">
        <f t="shared" si="242"/>
        <v>2014</v>
      </c>
      <c r="T3882">
        <f t="shared" si="243"/>
        <v>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9">
        <v>42785.810173611106</v>
      </c>
      <c r="J3883" s="9">
        <v>42755.810173611106</v>
      </c>
      <c r="K3883" t="b">
        <v>0</v>
      </c>
      <c r="L3883">
        <v>1</v>
      </c>
      <c r="M3883" t="b">
        <v>0</v>
      </c>
      <c r="N3883" s="6" t="s">
        <v>8305</v>
      </c>
      <c r="O3883" s="5">
        <f t="shared" si="240"/>
        <v>5</v>
      </c>
      <c r="P3883">
        <f t="shared" si="241"/>
        <v>25</v>
      </c>
      <c r="Q3883" s="6" t="s">
        <v>8317</v>
      </c>
      <c r="R3883" s="6" t="s">
        <v>8359</v>
      </c>
      <c r="S3883">
        <f t="shared" si="242"/>
        <v>2017</v>
      </c>
      <c r="T3883">
        <f t="shared" si="243"/>
        <v>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9">
        <v>42400.752083333333</v>
      </c>
      <c r="J3884" s="9">
        <v>42373.77511574074</v>
      </c>
      <c r="K3884" t="b">
        <v>0</v>
      </c>
      <c r="L3884">
        <v>0</v>
      </c>
      <c r="M3884" t="b">
        <v>0</v>
      </c>
      <c r="N3884" s="6" t="s">
        <v>8305</v>
      </c>
      <c r="O3884" s="5">
        <f t="shared" si="240"/>
        <v>0</v>
      </c>
      <c r="P3884" t="e">
        <f t="shared" si="241"/>
        <v>#DIV/0!</v>
      </c>
      <c r="Q3884" s="6" t="s">
        <v>8317</v>
      </c>
      <c r="R3884" s="6" t="s">
        <v>8359</v>
      </c>
      <c r="S3884">
        <f t="shared" si="242"/>
        <v>2016</v>
      </c>
      <c r="T3884">
        <f t="shared" si="243"/>
        <v>1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9">
        <v>41884.394317129627</v>
      </c>
      <c r="J3885" s="9">
        <v>41854.394317129627</v>
      </c>
      <c r="K3885" t="b">
        <v>0</v>
      </c>
      <c r="L3885">
        <v>0</v>
      </c>
      <c r="M3885" t="b">
        <v>0</v>
      </c>
      <c r="N3885" s="6" t="s">
        <v>8305</v>
      </c>
      <c r="O3885" s="5">
        <f t="shared" si="240"/>
        <v>0</v>
      </c>
      <c r="P3885" t="e">
        <f t="shared" si="241"/>
        <v>#DIV/0!</v>
      </c>
      <c r="Q3885" s="6" t="s">
        <v>8317</v>
      </c>
      <c r="R3885" s="6" t="s">
        <v>8359</v>
      </c>
      <c r="S3885">
        <f t="shared" si="242"/>
        <v>2014</v>
      </c>
      <c r="T3885">
        <f t="shared" si="243"/>
        <v>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9">
        <v>42090.541574074072</v>
      </c>
      <c r="J3886" s="9">
        <v>42065.583240740736</v>
      </c>
      <c r="K3886" t="b">
        <v>0</v>
      </c>
      <c r="L3886">
        <v>0</v>
      </c>
      <c r="M3886" t="b">
        <v>0</v>
      </c>
      <c r="N3886" s="6" t="s">
        <v>8305</v>
      </c>
      <c r="O3886" s="5">
        <f t="shared" si="240"/>
        <v>0</v>
      </c>
      <c r="P3886" t="e">
        <f t="shared" si="241"/>
        <v>#DIV/0!</v>
      </c>
      <c r="Q3886" s="6" t="s">
        <v>8317</v>
      </c>
      <c r="R3886" s="6" t="s">
        <v>8359</v>
      </c>
      <c r="S3886">
        <f t="shared" si="242"/>
        <v>2015</v>
      </c>
      <c r="T3886">
        <f t="shared" si="243"/>
        <v>3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9">
        <v>42499.742951388886</v>
      </c>
      <c r="J3887" s="9">
        <v>42469.742951388886</v>
      </c>
      <c r="K3887" t="b">
        <v>0</v>
      </c>
      <c r="L3887">
        <v>0</v>
      </c>
      <c r="M3887" t="b">
        <v>0</v>
      </c>
      <c r="N3887" s="6" t="s">
        <v>8305</v>
      </c>
      <c r="O3887" s="5">
        <f t="shared" si="240"/>
        <v>0</v>
      </c>
      <c r="P3887" t="e">
        <f t="shared" si="241"/>
        <v>#DIV/0!</v>
      </c>
      <c r="Q3887" s="6" t="s">
        <v>8317</v>
      </c>
      <c r="R3887" s="6" t="s">
        <v>8359</v>
      </c>
      <c r="S3887">
        <f t="shared" si="242"/>
        <v>2016</v>
      </c>
      <c r="T3887">
        <f t="shared" si="243"/>
        <v>4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9">
        <v>41984.019699074073</v>
      </c>
      <c r="J3888" s="9">
        <v>41954.019699074073</v>
      </c>
      <c r="K3888" t="b">
        <v>0</v>
      </c>
      <c r="L3888">
        <v>0</v>
      </c>
      <c r="M3888" t="b">
        <v>0</v>
      </c>
      <c r="N3888" s="6" t="s">
        <v>8305</v>
      </c>
      <c r="O3888" s="5">
        <f t="shared" si="240"/>
        <v>0</v>
      </c>
      <c r="P3888" t="e">
        <f t="shared" si="241"/>
        <v>#DIV/0!</v>
      </c>
      <c r="Q3888" s="6" t="s">
        <v>8317</v>
      </c>
      <c r="R3888" s="6" t="s">
        <v>8359</v>
      </c>
      <c r="S3888">
        <f t="shared" si="242"/>
        <v>2014</v>
      </c>
      <c r="T3888">
        <f t="shared" si="243"/>
        <v>11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9">
        <v>42125.708333333336</v>
      </c>
      <c r="J3889" s="9">
        <v>42079.649641203701</v>
      </c>
      <c r="K3889" t="b">
        <v>0</v>
      </c>
      <c r="L3889">
        <v>2</v>
      </c>
      <c r="M3889" t="b">
        <v>0</v>
      </c>
      <c r="N3889" s="6" t="s">
        <v>8305</v>
      </c>
      <c r="O3889" s="5">
        <f t="shared" si="240"/>
        <v>1.7500000000000002</v>
      </c>
      <c r="P3889">
        <f t="shared" si="241"/>
        <v>17.5</v>
      </c>
      <c r="Q3889" s="6" t="s">
        <v>8317</v>
      </c>
      <c r="R3889" s="6" t="s">
        <v>8359</v>
      </c>
      <c r="S3889">
        <f t="shared" si="242"/>
        <v>2015</v>
      </c>
      <c r="T3889">
        <f t="shared" si="243"/>
        <v>3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9">
        <v>42792.337476851848</v>
      </c>
      <c r="J3890" s="9">
        <v>42762.337476851848</v>
      </c>
      <c r="K3890" t="b">
        <v>0</v>
      </c>
      <c r="L3890">
        <v>14</v>
      </c>
      <c r="M3890" t="b">
        <v>0</v>
      </c>
      <c r="N3890" s="6" t="s">
        <v>8271</v>
      </c>
      <c r="O3890" s="5">
        <f t="shared" si="240"/>
        <v>27.1</v>
      </c>
      <c r="P3890">
        <f t="shared" si="241"/>
        <v>38.714285714285715</v>
      </c>
      <c r="Q3890" s="6" t="s">
        <v>8317</v>
      </c>
      <c r="R3890" s="6" t="s">
        <v>8318</v>
      </c>
      <c r="S3890">
        <f t="shared" si="242"/>
        <v>2017</v>
      </c>
      <c r="T3890">
        <f t="shared" si="243"/>
        <v>1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9">
        <v>42008.768055555549</v>
      </c>
      <c r="J3891" s="9">
        <v>41976.796643518515</v>
      </c>
      <c r="K3891" t="b">
        <v>0</v>
      </c>
      <c r="L3891">
        <v>9</v>
      </c>
      <c r="M3891" t="b">
        <v>0</v>
      </c>
      <c r="N3891" s="6" t="s">
        <v>8271</v>
      </c>
      <c r="O3891" s="5">
        <f t="shared" si="240"/>
        <v>1.4749999999999999</v>
      </c>
      <c r="P3891">
        <f t="shared" si="241"/>
        <v>13.111111111111111</v>
      </c>
      <c r="Q3891" s="6" t="s">
        <v>8317</v>
      </c>
      <c r="R3891" s="6" t="s">
        <v>8318</v>
      </c>
      <c r="S3891">
        <f t="shared" si="242"/>
        <v>2014</v>
      </c>
      <c r="T3891">
        <f t="shared" si="243"/>
        <v>12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9">
        <v>42231.55027777778</v>
      </c>
      <c r="J3892" s="9">
        <v>42171.55027777778</v>
      </c>
      <c r="K3892" t="b">
        <v>0</v>
      </c>
      <c r="L3892">
        <v>8</v>
      </c>
      <c r="M3892" t="b">
        <v>0</v>
      </c>
      <c r="N3892" s="6" t="s">
        <v>8271</v>
      </c>
      <c r="O3892" s="5">
        <f t="shared" si="240"/>
        <v>16.826666666666668</v>
      </c>
      <c r="P3892">
        <f t="shared" si="241"/>
        <v>315.5</v>
      </c>
      <c r="Q3892" s="6" t="s">
        <v>8317</v>
      </c>
      <c r="R3892" s="6" t="s">
        <v>8318</v>
      </c>
      <c r="S3892">
        <f t="shared" si="242"/>
        <v>2015</v>
      </c>
      <c r="T3892">
        <f t="shared" si="243"/>
        <v>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9">
        <v>42085.999305555553</v>
      </c>
      <c r="J3893" s="9">
        <v>42055.924120370364</v>
      </c>
      <c r="K3893" t="b">
        <v>0</v>
      </c>
      <c r="L3893">
        <v>7</v>
      </c>
      <c r="M3893" t="b">
        <v>0</v>
      </c>
      <c r="N3893" s="6" t="s">
        <v>8271</v>
      </c>
      <c r="O3893" s="5">
        <f t="shared" si="240"/>
        <v>32.5</v>
      </c>
      <c r="P3893">
        <f t="shared" si="241"/>
        <v>37.142857142857146</v>
      </c>
      <c r="Q3893" s="6" t="s">
        <v>8317</v>
      </c>
      <c r="R3893" s="6" t="s">
        <v>8318</v>
      </c>
      <c r="S3893">
        <f t="shared" si="242"/>
        <v>2015</v>
      </c>
      <c r="T3893">
        <f t="shared" si="243"/>
        <v>2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9">
        <v>41875.083333333328</v>
      </c>
      <c r="J3894" s="9">
        <v>41867.44394675926</v>
      </c>
      <c r="K3894" t="b">
        <v>0</v>
      </c>
      <c r="L3894">
        <v>0</v>
      </c>
      <c r="M3894" t="b">
        <v>0</v>
      </c>
      <c r="N3894" s="6" t="s">
        <v>8271</v>
      </c>
      <c r="O3894" s="5">
        <f t="shared" si="240"/>
        <v>0</v>
      </c>
      <c r="P3894" t="e">
        <f t="shared" si="241"/>
        <v>#DIV/0!</v>
      </c>
      <c r="Q3894" s="6" t="s">
        <v>8317</v>
      </c>
      <c r="R3894" s="6" t="s">
        <v>8318</v>
      </c>
      <c r="S3894">
        <f t="shared" si="242"/>
        <v>2014</v>
      </c>
      <c r="T3894">
        <f t="shared" si="243"/>
        <v>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9">
        <v>41821.041666666664</v>
      </c>
      <c r="J3895" s="9">
        <v>41779.449537037035</v>
      </c>
      <c r="K3895" t="b">
        <v>0</v>
      </c>
      <c r="L3895">
        <v>84</v>
      </c>
      <c r="M3895" t="b">
        <v>0</v>
      </c>
      <c r="N3895" s="6" t="s">
        <v>8271</v>
      </c>
      <c r="O3895" s="5">
        <f t="shared" si="240"/>
        <v>21.55</v>
      </c>
      <c r="P3895">
        <f t="shared" si="241"/>
        <v>128.27380952380952</v>
      </c>
      <c r="Q3895" s="6" t="s">
        <v>8317</v>
      </c>
      <c r="R3895" s="6" t="s">
        <v>8318</v>
      </c>
      <c r="S3895">
        <f t="shared" si="242"/>
        <v>2014</v>
      </c>
      <c r="T3895">
        <f t="shared" si="243"/>
        <v>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9">
        <v>42709.999305555553</v>
      </c>
      <c r="J3896" s="9">
        <v>42679.750138888885</v>
      </c>
      <c r="K3896" t="b">
        <v>0</v>
      </c>
      <c r="L3896">
        <v>11</v>
      </c>
      <c r="M3896" t="b">
        <v>0</v>
      </c>
      <c r="N3896" s="6" t="s">
        <v>8271</v>
      </c>
      <c r="O3896" s="5">
        <f t="shared" si="240"/>
        <v>3.4666666666666663</v>
      </c>
      <c r="P3896">
        <f t="shared" si="241"/>
        <v>47.272727272727273</v>
      </c>
      <c r="Q3896" s="6" t="s">
        <v>8317</v>
      </c>
      <c r="R3896" s="6" t="s">
        <v>8318</v>
      </c>
      <c r="S3896">
        <f t="shared" si="242"/>
        <v>2016</v>
      </c>
      <c r="T3896">
        <f t="shared" si="243"/>
        <v>11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9">
        <v>42063.041875000003</v>
      </c>
      <c r="J3897" s="9">
        <v>42032.041875000003</v>
      </c>
      <c r="K3897" t="b">
        <v>0</v>
      </c>
      <c r="L3897">
        <v>1</v>
      </c>
      <c r="M3897" t="b">
        <v>0</v>
      </c>
      <c r="N3897" s="6" t="s">
        <v>8271</v>
      </c>
      <c r="O3897" s="5">
        <f t="shared" si="240"/>
        <v>5</v>
      </c>
      <c r="P3897">
        <f t="shared" si="241"/>
        <v>50</v>
      </c>
      <c r="Q3897" s="6" t="s">
        <v>8317</v>
      </c>
      <c r="R3897" s="6" t="s">
        <v>8318</v>
      </c>
      <c r="S3897">
        <f t="shared" si="242"/>
        <v>2015</v>
      </c>
      <c r="T3897">
        <f t="shared" si="243"/>
        <v>1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9">
        <v>41806.983541666668</v>
      </c>
      <c r="J3898" s="9">
        <v>41792.983541666668</v>
      </c>
      <c r="K3898" t="b">
        <v>0</v>
      </c>
      <c r="L3898">
        <v>4</v>
      </c>
      <c r="M3898" t="b">
        <v>0</v>
      </c>
      <c r="N3898" s="6" t="s">
        <v>8271</v>
      </c>
      <c r="O3898" s="5">
        <f t="shared" si="240"/>
        <v>10.625</v>
      </c>
      <c r="P3898">
        <f t="shared" si="241"/>
        <v>42.5</v>
      </c>
      <c r="Q3898" s="6" t="s">
        <v>8317</v>
      </c>
      <c r="R3898" s="6" t="s">
        <v>8318</v>
      </c>
      <c r="S3898">
        <f t="shared" si="242"/>
        <v>2014</v>
      </c>
      <c r="T3898">
        <f t="shared" si="243"/>
        <v>6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9">
        <v>42012.665312499994</v>
      </c>
      <c r="J3899" s="9">
        <v>41982.665312499994</v>
      </c>
      <c r="K3899" t="b">
        <v>0</v>
      </c>
      <c r="L3899">
        <v>10</v>
      </c>
      <c r="M3899" t="b">
        <v>0</v>
      </c>
      <c r="N3899" s="6" t="s">
        <v>8271</v>
      </c>
      <c r="O3899" s="5">
        <f t="shared" si="240"/>
        <v>17.599999999999998</v>
      </c>
      <c r="P3899">
        <f t="shared" si="241"/>
        <v>44</v>
      </c>
      <c r="Q3899" s="6" t="s">
        <v>8317</v>
      </c>
      <c r="R3899" s="6" t="s">
        <v>8318</v>
      </c>
      <c r="S3899">
        <f t="shared" si="242"/>
        <v>2014</v>
      </c>
      <c r="T3899">
        <f t="shared" si="243"/>
        <v>12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9">
        <v>42233.458333333336</v>
      </c>
      <c r="J3900" s="9">
        <v>42193.273958333331</v>
      </c>
      <c r="K3900" t="b">
        <v>0</v>
      </c>
      <c r="L3900">
        <v>16</v>
      </c>
      <c r="M3900" t="b">
        <v>0</v>
      </c>
      <c r="N3900" s="6" t="s">
        <v>8271</v>
      </c>
      <c r="O3900" s="5">
        <f t="shared" si="240"/>
        <v>32.56</v>
      </c>
      <c r="P3900">
        <f t="shared" si="241"/>
        <v>50.875</v>
      </c>
      <c r="Q3900" s="6" t="s">
        <v>8317</v>
      </c>
      <c r="R3900" s="6" t="s">
        <v>8318</v>
      </c>
      <c r="S3900">
        <f t="shared" si="242"/>
        <v>2015</v>
      </c>
      <c r="T3900">
        <f t="shared" si="243"/>
        <v>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9">
        <v>41863.566678240735</v>
      </c>
      <c r="J3901" s="9">
        <v>41843.566678240735</v>
      </c>
      <c r="K3901" t="b">
        <v>0</v>
      </c>
      <c r="L3901">
        <v>2</v>
      </c>
      <c r="M3901" t="b">
        <v>0</v>
      </c>
      <c r="N3901" s="6" t="s">
        <v>8271</v>
      </c>
      <c r="O3901" s="5">
        <f t="shared" si="240"/>
        <v>1.25</v>
      </c>
      <c r="P3901">
        <f t="shared" si="241"/>
        <v>62.5</v>
      </c>
      <c r="Q3901" s="6" t="s">
        <v>8317</v>
      </c>
      <c r="R3901" s="6" t="s">
        <v>8318</v>
      </c>
      <c r="S3901">
        <f t="shared" si="242"/>
        <v>2014</v>
      </c>
      <c r="T3901">
        <f t="shared" si="243"/>
        <v>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9">
        <v>42165.884155092594</v>
      </c>
      <c r="J3902" s="9">
        <v>42135.884155092594</v>
      </c>
      <c r="K3902" t="b">
        <v>0</v>
      </c>
      <c r="L3902">
        <v>5</v>
      </c>
      <c r="M3902" t="b">
        <v>0</v>
      </c>
      <c r="N3902" s="6" t="s">
        <v>8271</v>
      </c>
      <c r="O3902" s="5">
        <f t="shared" si="240"/>
        <v>5.4</v>
      </c>
      <c r="P3902">
        <f t="shared" si="241"/>
        <v>27</v>
      </c>
      <c r="Q3902" s="6" t="s">
        <v>8317</v>
      </c>
      <c r="R3902" s="6" t="s">
        <v>8318</v>
      </c>
      <c r="S3902">
        <f t="shared" si="242"/>
        <v>2015</v>
      </c>
      <c r="T3902">
        <f t="shared" si="243"/>
        <v>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9">
        <v>42357.618043981485</v>
      </c>
      <c r="J3903" s="9">
        <v>42317.618043981485</v>
      </c>
      <c r="K3903" t="b">
        <v>0</v>
      </c>
      <c r="L3903">
        <v>1</v>
      </c>
      <c r="M3903" t="b">
        <v>0</v>
      </c>
      <c r="N3903" s="6" t="s">
        <v>8271</v>
      </c>
      <c r="O3903" s="5">
        <f t="shared" si="240"/>
        <v>0.83333333333333337</v>
      </c>
      <c r="P3903">
        <f t="shared" si="241"/>
        <v>25</v>
      </c>
      <c r="Q3903" s="6" t="s">
        <v>8317</v>
      </c>
      <c r="R3903" s="6" t="s">
        <v>8318</v>
      </c>
      <c r="S3903">
        <f t="shared" si="242"/>
        <v>2015</v>
      </c>
      <c r="T3903">
        <f t="shared" si="243"/>
        <v>11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9">
        <v>42688.301412037035</v>
      </c>
      <c r="J3904" s="9">
        <v>42663.259745370371</v>
      </c>
      <c r="K3904" t="b">
        <v>0</v>
      </c>
      <c r="L3904">
        <v>31</v>
      </c>
      <c r="M3904" t="b">
        <v>0</v>
      </c>
      <c r="N3904" s="6" t="s">
        <v>8271</v>
      </c>
      <c r="O3904" s="5">
        <f t="shared" si="240"/>
        <v>48.833333333333336</v>
      </c>
      <c r="P3904">
        <f t="shared" si="241"/>
        <v>47.258064516129032</v>
      </c>
      <c r="Q3904" s="6" t="s">
        <v>8317</v>
      </c>
      <c r="R3904" s="6" t="s">
        <v>8318</v>
      </c>
      <c r="S3904">
        <f t="shared" si="242"/>
        <v>2016</v>
      </c>
      <c r="T3904">
        <f t="shared" si="243"/>
        <v>10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9">
        <v>42230.609722222223</v>
      </c>
      <c r="J3905" s="9">
        <v>42185.802835648145</v>
      </c>
      <c r="K3905" t="b">
        <v>0</v>
      </c>
      <c r="L3905">
        <v>0</v>
      </c>
      <c r="M3905" t="b">
        <v>0</v>
      </c>
      <c r="N3905" s="6" t="s">
        <v>8271</v>
      </c>
      <c r="O3905" s="5">
        <f t="shared" si="240"/>
        <v>0</v>
      </c>
      <c r="P3905" t="e">
        <f t="shared" si="241"/>
        <v>#DIV/0!</v>
      </c>
      <c r="Q3905" s="6" t="s">
        <v>8317</v>
      </c>
      <c r="R3905" s="6" t="s">
        <v>8318</v>
      </c>
      <c r="S3905">
        <f t="shared" si="242"/>
        <v>2015</v>
      </c>
      <c r="T3905">
        <f t="shared" si="243"/>
        <v>6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9">
        <v>42109.00277777778</v>
      </c>
      <c r="J3906" s="9">
        <v>42095.020833333336</v>
      </c>
      <c r="K3906" t="b">
        <v>0</v>
      </c>
      <c r="L3906">
        <v>2</v>
      </c>
      <c r="M3906" t="b">
        <v>0</v>
      </c>
      <c r="N3906" s="6" t="s">
        <v>8271</v>
      </c>
      <c r="O3906" s="5">
        <f t="shared" ref="O3906:O3969" si="244">E3906/D3906*100</f>
        <v>0.03</v>
      </c>
      <c r="P3906">
        <f t="shared" ref="P3906:P3969" si="245">E3906/L3906</f>
        <v>1.5</v>
      </c>
      <c r="Q3906" s="6" t="s">
        <v>8317</v>
      </c>
      <c r="R3906" s="6" t="s">
        <v>8318</v>
      </c>
      <c r="S3906">
        <f t="shared" si="242"/>
        <v>2015</v>
      </c>
      <c r="T3906">
        <f t="shared" si="243"/>
        <v>4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9">
        <v>42166.749999999993</v>
      </c>
      <c r="J3907" s="9">
        <v>42124.415543981479</v>
      </c>
      <c r="K3907" t="b">
        <v>0</v>
      </c>
      <c r="L3907">
        <v>7</v>
      </c>
      <c r="M3907" t="b">
        <v>0</v>
      </c>
      <c r="N3907" s="6" t="s">
        <v>8271</v>
      </c>
      <c r="O3907" s="5">
        <f t="shared" si="244"/>
        <v>11.533333333333333</v>
      </c>
      <c r="P3907">
        <f t="shared" si="245"/>
        <v>24.714285714285715</v>
      </c>
      <c r="Q3907" s="6" t="s">
        <v>8317</v>
      </c>
      <c r="R3907" s="6" t="s">
        <v>8318</v>
      </c>
      <c r="S3907">
        <f t="shared" ref="S3907:S3970" si="246">YEAR(J3907)</f>
        <v>2015</v>
      </c>
      <c r="T3907">
        <f t="shared" ref="T3907:T3970" si="247">MONTH(J3907)</f>
        <v>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9">
        <v>42181.350694444445</v>
      </c>
      <c r="J3908" s="9">
        <v>42143.709409722222</v>
      </c>
      <c r="K3908" t="b">
        <v>0</v>
      </c>
      <c r="L3908">
        <v>16</v>
      </c>
      <c r="M3908" t="b">
        <v>0</v>
      </c>
      <c r="N3908" s="6" t="s">
        <v>8271</v>
      </c>
      <c r="O3908" s="5">
        <f t="shared" si="244"/>
        <v>67.333333333333329</v>
      </c>
      <c r="P3908">
        <f t="shared" si="245"/>
        <v>63.125</v>
      </c>
      <c r="Q3908" s="6" t="s">
        <v>8317</v>
      </c>
      <c r="R3908" s="6" t="s">
        <v>8318</v>
      </c>
      <c r="S3908">
        <f t="shared" si="246"/>
        <v>2015</v>
      </c>
      <c r="T3908">
        <f t="shared" si="247"/>
        <v>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9">
        <v>41938.630555555552</v>
      </c>
      <c r="J3909" s="9">
        <v>41906.611180555556</v>
      </c>
      <c r="K3909" t="b">
        <v>0</v>
      </c>
      <c r="L3909">
        <v>4</v>
      </c>
      <c r="M3909" t="b">
        <v>0</v>
      </c>
      <c r="N3909" s="6" t="s">
        <v>8271</v>
      </c>
      <c r="O3909" s="5">
        <f t="shared" si="244"/>
        <v>15.299999999999999</v>
      </c>
      <c r="P3909">
        <f t="shared" si="245"/>
        <v>38.25</v>
      </c>
      <c r="Q3909" s="6" t="s">
        <v>8317</v>
      </c>
      <c r="R3909" s="6" t="s">
        <v>8318</v>
      </c>
      <c r="S3909">
        <f t="shared" si="246"/>
        <v>2014</v>
      </c>
      <c r="T3909">
        <f t="shared" si="247"/>
        <v>9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9">
        <v>41848.927037037036</v>
      </c>
      <c r="J3910" s="9">
        <v>41833.927037037036</v>
      </c>
      <c r="K3910" t="b">
        <v>0</v>
      </c>
      <c r="L3910">
        <v>4</v>
      </c>
      <c r="M3910" t="b">
        <v>0</v>
      </c>
      <c r="N3910" s="6" t="s">
        <v>8271</v>
      </c>
      <c r="O3910" s="5">
        <f t="shared" si="244"/>
        <v>8.6666666666666679</v>
      </c>
      <c r="P3910">
        <f t="shared" si="245"/>
        <v>16.25</v>
      </c>
      <c r="Q3910" s="6" t="s">
        <v>8317</v>
      </c>
      <c r="R3910" s="6" t="s">
        <v>8318</v>
      </c>
      <c r="S3910">
        <f t="shared" si="246"/>
        <v>2014</v>
      </c>
      <c r="T3910">
        <f t="shared" si="247"/>
        <v>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9">
        <v>41893.150949074072</v>
      </c>
      <c r="J3911" s="9">
        <v>41863.150949074072</v>
      </c>
      <c r="K3911" t="b">
        <v>0</v>
      </c>
      <c r="L3911">
        <v>4</v>
      </c>
      <c r="M3911" t="b">
        <v>0</v>
      </c>
      <c r="N3911" s="6" t="s">
        <v>8271</v>
      </c>
      <c r="O3911" s="5">
        <f t="shared" si="244"/>
        <v>0.22499999999999998</v>
      </c>
      <c r="P3911">
        <f t="shared" si="245"/>
        <v>33.75</v>
      </c>
      <c r="Q3911" s="6" t="s">
        <v>8317</v>
      </c>
      <c r="R3911" s="6" t="s">
        <v>8318</v>
      </c>
      <c r="S3911">
        <f t="shared" si="246"/>
        <v>2014</v>
      </c>
      <c r="T3911">
        <f t="shared" si="247"/>
        <v>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9">
        <v>42254.548576388886</v>
      </c>
      <c r="J3912" s="9">
        <v>42224.548576388886</v>
      </c>
      <c r="K3912" t="b">
        <v>0</v>
      </c>
      <c r="L3912">
        <v>3</v>
      </c>
      <c r="M3912" t="b">
        <v>0</v>
      </c>
      <c r="N3912" s="6" t="s">
        <v>8271</v>
      </c>
      <c r="O3912" s="5">
        <f t="shared" si="244"/>
        <v>3.0833333333333335</v>
      </c>
      <c r="P3912">
        <f t="shared" si="245"/>
        <v>61.666666666666664</v>
      </c>
      <c r="Q3912" s="6" t="s">
        <v>8317</v>
      </c>
      <c r="R3912" s="6" t="s">
        <v>8318</v>
      </c>
      <c r="S3912">
        <f t="shared" si="246"/>
        <v>2015</v>
      </c>
      <c r="T3912">
        <f t="shared" si="247"/>
        <v>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9">
        <v>41969.645567129628</v>
      </c>
      <c r="J3913" s="9">
        <v>41939.603900462964</v>
      </c>
      <c r="K3913" t="b">
        <v>0</v>
      </c>
      <c r="L3913">
        <v>36</v>
      </c>
      <c r="M3913" t="b">
        <v>0</v>
      </c>
      <c r="N3913" s="6" t="s">
        <v>8271</v>
      </c>
      <c r="O3913" s="5">
        <f t="shared" si="244"/>
        <v>37.412500000000001</v>
      </c>
      <c r="P3913">
        <f t="shared" si="245"/>
        <v>83.138888888888886</v>
      </c>
      <c r="Q3913" s="6" t="s">
        <v>8317</v>
      </c>
      <c r="R3913" s="6" t="s">
        <v>8318</v>
      </c>
      <c r="S3913">
        <f t="shared" si="246"/>
        <v>2014</v>
      </c>
      <c r="T3913">
        <f t="shared" si="247"/>
        <v>10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9">
        <v>42118.982638888883</v>
      </c>
      <c r="J3914" s="9">
        <v>42059.061689814807</v>
      </c>
      <c r="K3914" t="b">
        <v>0</v>
      </c>
      <c r="L3914">
        <v>1</v>
      </c>
      <c r="M3914" t="b">
        <v>0</v>
      </c>
      <c r="N3914" s="6" t="s">
        <v>8271</v>
      </c>
      <c r="O3914" s="5">
        <f t="shared" si="244"/>
        <v>6.6666666666666671E-3</v>
      </c>
      <c r="P3914">
        <f t="shared" si="245"/>
        <v>1</v>
      </c>
      <c r="Q3914" s="6" t="s">
        <v>8317</v>
      </c>
      <c r="R3914" s="6" t="s">
        <v>8318</v>
      </c>
      <c r="S3914">
        <f t="shared" si="246"/>
        <v>2015</v>
      </c>
      <c r="T3914">
        <f t="shared" si="247"/>
        <v>2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9">
        <v>42338.044548611106</v>
      </c>
      <c r="J3915" s="9">
        <v>42308.002881944441</v>
      </c>
      <c r="K3915" t="b">
        <v>0</v>
      </c>
      <c r="L3915">
        <v>7</v>
      </c>
      <c r="M3915" t="b">
        <v>0</v>
      </c>
      <c r="N3915" s="6" t="s">
        <v>8271</v>
      </c>
      <c r="O3915" s="5">
        <f t="shared" si="244"/>
        <v>10</v>
      </c>
      <c r="P3915">
        <f t="shared" si="245"/>
        <v>142.85714285714286</v>
      </c>
      <c r="Q3915" s="6" t="s">
        <v>8317</v>
      </c>
      <c r="R3915" s="6" t="s">
        <v>8318</v>
      </c>
      <c r="S3915">
        <f t="shared" si="246"/>
        <v>2015</v>
      </c>
      <c r="T3915">
        <f t="shared" si="247"/>
        <v>10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9">
        <v>42134.749305555553</v>
      </c>
      <c r="J3916" s="9">
        <v>42114.610601851848</v>
      </c>
      <c r="K3916" t="b">
        <v>0</v>
      </c>
      <c r="L3916">
        <v>27</v>
      </c>
      <c r="M3916" t="b">
        <v>0</v>
      </c>
      <c r="N3916" s="6" t="s">
        <v>8271</v>
      </c>
      <c r="O3916" s="5">
        <f t="shared" si="244"/>
        <v>36.36</v>
      </c>
      <c r="P3916">
        <f t="shared" si="245"/>
        <v>33.666666666666664</v>
      </c>
      <c r="Q3916" s="6" t="s">
        <v>8317</v>
      </c>
      <c r="R3916" s="6" t="s">
        <v>8318</v>
      </c>
      <c r="S3916">
        <f t="shared" si="246"/>
        <v>2015</v>
      </c>
      <c r="T3916">
        <f t="shared" si="247"/>
        <v>4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9">
        <v>42522.776724537034</v>
      </c>
      <c r="J3917" s="9">
        <v>42492.776724537034</v>
      </c>
      <c r="K3917" t="b">
        <v>0</v>
      </c>
      <c r="L3917">
        <v>1</v>
      </c>
      <c r="M3917" t="b">
        <v>0</v>
      </c>
      <c r="N3917" s="6" t="s">
        <v>8271</v>
      </c>
      <c r="O3917" s="5">
        <f t="shared" si="244"/>
        <v>0.33333333333333337</v>
      </c>
      <c r="P3917">
        <f t="shared" si="245"/>
        <v>5</v>
      </c>
      <c r="Q3917" s="6" t="s">
        <v>8317</v>
      </c>
      <c r="R3917" s="6" t="s">
        <v>8318</v>
      </c>
      <c r="S3917">
        <f t="shared" si="246"/>
        <v>2016</v>
      </c>
      <c r="T3917">
        <f t="shared" si="247"/>
        <v>5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9">
        <v>42524.263333333329</v>
      </c>
      <c r="J3918" s="9">
        <v>42494.263333333329</v>
      </c>
      <c r="K3918" t="b">
        <v>0</v>
      </c>
      <c r="L3918">
        <v>0</v>
      </c>
      <c r="M3918" t="b">
        <v>0</v>
      </c>
      <c r="N3918" s="6" t="s">
        <v>8271</v>
      </c>
      <c r="O3918" s="5">
        <f t="shared" si="244"/>
        <v>0</v>
      </c>
      <c r="P3918" t="e">
        <f t="shared" si="245"/>
        <v>#DIV/0!</v>
      </c>
      <c r="Q3918" s="6" t="s">
        <v>8317</v>
      </c>
      <c r="R3918" s="6" t="s">
        <v>8318</v>
      </c>
      <c r="S3918">
        <f t="shared" si="246"/>
        <v>2016</v>
      </c>
      <c r="T3918">
        <f t="shared" si="247"/>
        <v>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9">
        <v>41893.318993055553</v>
      </c>
      <c r="J3919" s="9">
        <v>41863.318993055553</v>
      </c>
      <c r="K3919" t="b">
        <v>0</v>
      </c>
      <c r="L3919">
        <v>1</v>
      </c>
      <c r="M3919" t="b">
        <v>0</v>
      </c>
      <c r="N3919" s="6" t="s">
        <v>8271</v>
      </c>
      <c r="O3919" s="5">
        <f t="shared" si="244"/>
        <v>0.2857142857142857</v>
      </c>
      <c r="P3919">
        <f t="shared" si="245"/>
        <v>10</v>
      </c>
      <c r="Q3919" s="6" t="s">
        <v>8317</v>
      </c>
      <c r="R3919" s="6" t="s">
        <v>8318</v>
      </c>
      <c r="S3919">
        <f t="shared" si="246"/>
        <v>2014</v>
      </c>
      <c r="T3919">
        <f t="shared" si="247"/>
        <v>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9">
        <v>41855.458333333328</v>
      </c>
      <c r="J3920" s="9">
        <v>41843.456284722219</v>
      </c>
      <c r="K3920" t="b">
        <v>0</v>
      </c>
      <c r="L3920">
        <v>3</v>
      </c>
      <c r="M3920" t="b">
        <v>0</v>
      </c>
      <c r="N3920" s="6" t="s">
        <v>8271</v>
      </c>
      <c r="O3920" s="5">
        <f t="shared" si="244"/>
        <v>0.2</v>
      </c>
      <c r="P3920">
        <f t="shared" si="245"/>
        <v>40</v>
      </c>
      <c r="Q3920" s="6" t="s">
        <v>8317</v>
      </c>
      <c r="R3920" s="6" t="s">
        <v>8318</v>
      </c>
      <c r="S3920">
        <f t="shared" si="246"/>
        <v>2014</v>
      </c>
      <c r="T3920">
        <f t="shared" si="247"/>
        <v>7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9">
        <v>42386.791666666664</v>
      </c>
      <c r="J3921" s="9">
        <v>42358.476539351854</v>
      </c>
      <c r="K3921" t="b">
        <v>0</v>
      </c>
      <c r="L3921">
        <v>3</v>
      </c>
      <c r="M3921" t="b">
        <v>0</v>
      </c>
      <c r="N3921" s="6" t="s">
        <v>8271</v>
      </c>
      <c r="O3921" s="5">
        <f t="shared" si="244"/>
        <v>1.7999999999999998</v>
      </c>
      <c r="P3921">
        <f t="shared" si="245"/>
        <v>30</v>
      </c>
      <c r="Q3921" s="6" t="s">
        <v>8317</v>
      </c>
      <c r="R3921" s="6" t="s">
        <v>8318</v>
      </c>
      <c r="S3921">
        <f t="shared" si="246"/>
        <v>2015</v>
      </c>
      <c r="T3921">
        <f t="shared" si="247"/>
        <v>12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9">
        <v>42687.220601851855</v>
      </c>
      <c r="J3922" s="9">
        <v>42657.178935185184</v>
      </c>
      <c r="K3922" t="b">
        <v>0</v>
      </c>
      <c r="L3922">
        <v>3</v>
      </c>
      <c r="M3922" t="b">
        <v>0</v>
      </c>
      <c r="N3922" s="6" t="s">
        <v>8271</v>
      </c>
      <c r="O3922" s="5">
        <f t="shared" si="244"/>
        <v>5.4</v>
      </c>
      <c r="P3922">
        <f t="shared" si="245"/>
        <v>45</v>
      </c>
      <c r="Q3922" s="6" t="s">
        <v>8317</v>
      </c>
      <c r="R3922" s="6" t="s">
        <v>8318</v>
      </c>
      <c r="S3922">
        <f t="shared" si="246"/>
        <v>2016</v>
      </c>
      <c r="T3922">
        <f t="shared" si="247"/>
        <v>10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9">
        <v>41938.541666666664</v>
      </c>
      <c r="J3923" s="9">
        <v>41926.333969907406</v>
      </c>
      <c r="K3923" t="b">
        <v>0</v>
      </c>
      <c r="L3923">
        <v>0</v>
      </c>
      <c r="M3923" t="b">
        <v>0</v>
      </c>
      <c r="N3923" s="6" t="s">
        <v>8271</v>
      </c>
      <c r="O3923" s="5">
        <f t="shared" si="244"/>
        <v>0</v>
      </c>
      <c r="P3923" t="e">
        <f t="shared" si="245"/>
        <v>#DIV/0!</v>
      </c>
      <c r="Q3923" s="6" t="s">
        <v>8317</v>
      </c>
      <c r="R3923" s="6" t="s">
        <v>8318</v>
      </c>
      <c r="S3923">
        <f t="shared" si="246"/>
        <v>2014</v>
      </c>
      <c r="T3923">
        <f t="shared" si="247"/>
        <v>10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9">
        <v>42065.749999999993</v>
      </c>
      <c r="J3924" s="9">
        <v>42020.560300925928</v>
      </c>
      <c r="K3924" t="b">
        <v>0</v>
      </c>
      <c r="L3924">
        <v>6</v>
      </c>
      <c r="M3924" t="b">
        <v>0</v>
      </c>
      <c r="N3924" s="6" t="s">
        <v>8271</v>
      </c>
      <c r="O3924" s="5">
        <f t="shared" si="244"/>
        <v>8.1333333333333329</v>
      </c>
      <c r="P3924">
        <f t="shared" si="245"/>
        <v>10.166666666666666</v>
      </c>
      <c r="Q3924" s="6" t="s">
        <v>8317</v>
      </c>
      <c r="R3924" s="6" t="s">
        <v>8318</v>
      </c>
      <c r="S3924">
        <f t="shared" si="246"/>
        <v>2015</v>
      </c>
      <c r="T3924">
        <f t="shared" si="247"/>
        <v>1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9">
        <v>42103.771655092591</v>
      </c>
      <c r="J3925" s="9">
        <v>42075.771655092591</v>
      </c>
      <c r="K3925" t="b">
        <v>0</v>
      </c>
      <c r="L3925">
        <v>17</v>
      </c>
      <c r="M3925" t="b">
        <v>0</v>
      </c>
      <c r="N3925" s="6" t="s">
        <v>8271</v>
      </c>
      <c r="O3925" s="5">
        <f t="shared" si="244"/>
        <v>12.034782608695652</v>
      </c>
      <c r="P3925">
        <f t="shared" si="245"/>
        <v>81.411764705882348</v>
      </c>
      <c r="Q3925" s="6" t="s">
        <v>8317</v>
      </c>
      <c r="R3925" s="6" t="s">
        <v>8318</v>
      </c>
      <c r="S3925">
        <f t="shared" si="246"/>
        <v>2015</v>
      </c>
      <c r="T3925">
        <f t="shared" si="247"/>
        <v>3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9">
        <v>41816.751412037032</v>
      </c>
      <c r="J3926" s="9">
        <v>41786.751412037032</v>
      </c>
      <c r="K3926" t="b">
        <v>0</v>
      </c>
      <c r="L3926">
        <v>40</v>
      </c>
      <c r="M3926" t="b">
        <v>0</v>
      </c>
      <c r="N3926" s="6" t="s">
        <v>8271</v>
      </c>
      <c r="O3926" s="5">
        <f t="shared" si="244"/>
        <v>15.266666666666667</v>
      </c>
      <c r="P3926">
        <f t="shared" si="245"/>
        <v>57.25</v>
      </c>
      <c r="Q3926" s="6" t="s">
        <v>8317</v>
      </c>
      <c r="R3926" s="6" t="s">
        <v>8318</v>
      </c>
      <c r="S3926">
        <f t="shared" si="246"/>
        <v>2014</v>
      </c>
      <c r="T3926">
        <f t="shared" si="247"/>
        <v>5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9">
        <v>41850.662488425922</v>
      </c>
      <c r="J3927" s="9">
        <v>41820.662488425922</v>
      </c>
      <c r="K3927" t="b">
        <v>0</v>
      </c>
      <c r="L3927">
        <v>3</v>
      </c>
      <c r="M3927" t="b">
        <v>0</v>
      </c>
      <c r="N3927" s="6" t="s">
        <v>8271</v>
      </c>
      <c r="O3927" s="5">
        <f t="shared" si="244"/>
        <v>10</v>
      </c>
      <c r="P3927">
        <f t="shared" si="245"/>
        <v>5</v>
      </c>
      <c r="Q3927" s="6" t="s">
        <v>8317</v>
      </c>
      <c r="R3927" s="6" t="s">
        <v>8318</v>
      </c>
      <c r="S3927">
        <f t="shared" si="246"/>
        <v>2014</v>
      </c>
      <c r="T3927">
        <f t="shared" si="247"/>
        <v>6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9">
        <v>41999.876712962963</v>
      </c>
      <c r="J3928" s="9">
        <v>41969.876712962963</v>
      </c>
      <c r="K3928" t="b">
        <v>0</v>
      </c>
      <c r="L3928">
        <v>1</v>
      </c>
      <c r="M3928" t="b">
        <v>0</v>
      </c>
      <c r="N3928" s="6" t="s">
        <v>8271</v>
      </c>
      <c r="O3928" s="5">
        <f t="shared" si="244"/>
        <v>0.3</v>
      </c>
      <c r="P3928">
        <f t="shared" si="245"/>
        <v>15</v>
      </c>
      <c r="Q3928" s="6" t="s">
        <v>8317</v>
      </c>
      <c r="R3928" s="6" t="s">
        <v>8318</v>
      </c>
      <c r="S3928">
        <f t="shared" si="246"/>
        <v>2014</v>
      </c>
      <c r="T3928">
        <f t="shared" si="247"/>
        <v>11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9">
        <v>41860.059074074074</v>
      </c>
      <c r="J3929" s="9">
        <v>41830.059074074074</v>
      </c>
      <c r="K3929" t="b">
        <v>0</v>
      </c>
      <c r="L3929">
        <v>2</v>
      </c>
      <c r="M3929" t="b">
        <v>0</v>
      </c>
      <c r="N3929" s="6" t="s">
        <v>8271</v>
      </c>
      <c r="O3929" s="5">
        <f t="shared" si="244"/>
        <v>1</v>
      </c>
      <c r="P3929">
        <f t="shared" si="245"/>
        <v>12.5</v>
      </c>
      <c r="Q3929" s="6" t="s">
        <v>8317</v>
      </c>
      <c r="R3929" s="6" t="s">
        <v>8318</v>
      </c>
      <c r="S3929">
        <f t="shared" si="246"/>
        <v>2014</v>
      </c>
      <c r="T3929">
        <f t="shared" si="247"/>
        <v>7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9">
        <v>42292.999305555553</v>
      </c>
      <c r="J3930" s="9">
        <v>42265.474849537037</v>
      </c>
      <c r="K3930" t="b">
        <v>0</v>
      </c>
      <c r="L3930">
        <v>7</v>
      </c>
      <c r="M3930" t="b">
        <v>0</v>
      </c>
      <c r="N3930" s="6" t="s">
        <v>8271</v>
      </c>
      <c r="O3930" s="5">
        <f t="shared" si="244"/>
        <v>13.020000000000001</v>
      </c>
      <c r="P3930">
        <f t="shared" si="245"/>
        <v>93</v>
      </c>
      <c r="Q3930" s="6" t="s">
        <v>8317</v>
      </c>
      <c r="R3930" s="6" t="s">
        <v>8318</v>
      </c>
      <c r="S3930">
        <f t="shared" si="246"/>
        <v>2015</v>
      </c>
      <c r="T3930">
        <f t="shared" si="247"/>
        <v>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9">
        <v>42631.618807870364</v>
      </c>
      <c r="J3931" s="9">
        <v>42601.618807870364</v>
      </c>
      <c r="K3931" t="b">
        <v>0</v>
      </c>
      <c r="L3931">
        <v>14</v>
      </c>
      <c r="M3931" t="b">
        <v>0</v>
      </c>
      <c r="N3931" s="6" t="s">
        <v>8271</v>
      </c>
      <c r="O3931" s="5">
        <f t="shared" si="244"/>
        <v>2.2650000000000001</v>
      </c>
      <c r="P3931">
        <f t="shared" si="245"/>
        <v>32.357142857142854</v>
      </c>
      <c r="Q3931" s="6" t="s">
        <v>8317</v>
      </c>
      <c r="R3931" s="6" t="s">
        <v>8318</v>
      </c>
      <c r="S3931">
        <f t="shared" si="246"/>
        <v>2016</v>
      </c>
      <c r="T3931">
        <f t="shared" si="247"/>
        <v>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9">
        <v>42461.041666666664</v>
      </c>
      <c r="J3932" s="9">
        <v>42433.13041666666</v>
      </c>
      <c r="K3932" t="b">
        <v>0</v>
      </c>
      <c r="L3932">
        <v>0</v>
      </c>
      <c r="M3932" t="b">
        <v>0</v>
      </c>
      <c r="N3932" s="6" t="s">
        <v>8271</v>
      </c>
      <c r="O3932" s="5">
        <f t="shared" si="244"/>
        <v>0</v>
      </c>
      <c r="P3932" t="e">
        <f t="shared" si="245"/>
        <v>#DIV/0!</v>
      </c>
      <c r="Q3932" s="6" t="s">
        <v>8317</v>
      </c>
      <c r="R3932" s="6" t="s">
        <v>8318</v>
      </c>
      <c r="S3932">
        <f t="shared" si="246"/>
        <v>2016</v>
      </c>
      <c r="T3932">
        <f t="shared" si="247"/>
        <v>3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9">
        <v>42252.943368055552</v>
      </c>
      <c r="J3933" s="9">
        <v>42227.943368055552</v>
      </c>
      <c r="K3933" t="b">
        <v>0</v>
      </c>
      <c r="L3933">
        <v>0</v>
      </c>
      <c r="M3933" t="b">
        <v>0</v>
      </c>
      <c r="N3933" s="6" t="s">
        <v>8271</v>
      </c>
      <c r="O3933" s="5">
        <f t="shared" si="244"/>
        <v>0</v>
      </c>
      <c r="P3933" t="e">
        <f t="shared" si="245"/>
        <v>#DIV/0!</v>
      </c>
      <c r="Q3933" s="6" t="s">
        <v>8317</v>
      </c>
      <c r="R3933" s="6" t="s">
        <v>8318</v>
      </c>
      <c r="S3933">
        <f t="shared" si="246"/>
        <v>2015</v>
      </c>
      <c r="T3933">
        <f t="shared" si="247"/>
        <v>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9">
        <v>42444.918564814812</v>
      </c>
      <c r="J3934" s="9">
        <v>42414.960231481477</v>
      </c>
      <c r="K3934" t="b">
        <v>0</v>
      </c>
      <c r="L3934">
        <v>1</v>
      </c>
      <c r="M3934" t="b">
        <v>0</v>
      </c>
      <c r="N3934" s="6" t="s">
        <v>8271</v>
      </c>
      <c r="O3934" s="5">
        <f t="shared" si="244"/>
        <v>8.3333333333333332E-3</v>
      </c>
      <c r="P3934">
        <f t="shared" si="245"/>
        <v>1</v>
      </c>
      <c r="Q3934" s="6" t="s">
        <v>8317</v>
      </c>
      <c r="R3934" s="6" t="s">
        <v>8318</v>
      </c>
      <c r="S3934">
        <f t="shared" si="246"/>
        <v>2016</v>
      </c>
      <c r="T3934">
        <f t="shared" si="247"/>
        <v>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9">
        <v>42567.821527777771</v>
      </c>
      <c r="J3935" s="9">
        <v>42538.759976851848</v>
      </c>
      <c r="K3935" t="b">
        <v>0</v>
      </c>
      <c r="L3935">
        <v>12</v>
      </c>
      <c r="M3935" t="b">
        <v>0</v>
      </c>
      <c r="N3935" s="6" t="s">
        <v>8271</v>
      </c>
      <c r="O3935" s="5">
        <f t="shared" si="244"/>
        <v>15.742857142857142</v>
      </c>
      <c r="P3935">
        <f t="shared" si="245"/>
        <v>91.833333333333329</v>
      </c>
      <c r="Q3935" s="6" t="s">
        <v>8317</v>
      </c>
      <c r="R3935" s="6" t="s">
        <v>8318</v>
      </c>
      <c r="S3935">
        <f t="shared" si="246"/>
        <v>2016</v>
      </c>
      <c r="T3935">
        <f t="shared" si="247"/>
        <v>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9">
        <v>42278.333333333336</v>
      </c>
      <c r="J3936" s="9">
        <v>42233.463414351849</v>
      </c>
      <c r="K3936" t="b">
        <v>0</v>
      </c>
      <c r="L3936">
        <v>12</v>
      </c>
      <c r="M3936" t="b">
        <v>0</v>
      </c>
      <c r="N3936" s="6" t="s">
        <v>8271</v>
      </c>
      <c r="O3936" s="5">
        <f t="shared" si="244"/>
        <v>11</v>
      </c>
      <c r="P3936">
        <f t="shared" si="245"/>
        <v>45.833333333333336</v>
      </c>
      <c r="Q3936" s="6" t="s">
        <v>8317</v>
      </c>
      <c r="R3936" s="6" t="s">
        <v>8318</v>
      </c>
      <c r="S3936">
        <f t="shared" si="246"/>
        <v>2015</v>
      </c>
      <c r="T3936">
        <f t="shared" si="247"/>
        <v>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9">
        <v>42281.448449074065</v>
      </c>
      <c r="J3937" s="9">
        <v>42221.448449074065</v>
      </c>
      <c r="K3937" t="b">
        <v>0</v>
      </c>
      <c r="L3937">
        <v>23</v>
      </c>
      <c r="M3937" t="b">
        <v>0</v>
      </c>
      <c r="N3937" s="6" t="s">
        <v>8271</v>
      </c>
      <c r="O3937" s="5">
        <f t="shared" si="244"/>
        <v>43.833333333333336</v>
      </c>
      <c r="P3937">
        <f t="shared" si="245"/>
        <v>57.173913043478258</v>
      </c>
      <c r="Q3937" s="6" t="s">
        <v>8317</v>
      </c>
      <c r="R3937" s="6" t="s">
        <v>8318</v>
      </c>
      <c r="S3937">
        <f t="shared" si="246"/>
        <v>2015</v>
      </c>
      <c r="T3937">
        <f t="shared" si="247"/>
        <v>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9">
        <v>42705.096296296295</v>
      </c>
      <c r="J3938" s="9">
        <v>42675.054629629631</v>
      </c>
      <c r="K3938" t="b">
        <v>0</v>
      </c>
      <c r="L3938">
        <v>0</v>
      </c>
      <c r="M3938" t="b">
        <v>0</v>
      </c>
      <c r="N3938" s="6" t="s">
        <v>8271</v>
      </c>
      <c r="O3938" s="5">
        <f t="shared" si="244"/>
        <v>0</v>
      </c>
      <c r="P3938" t="e">
        <f t="shared" si="245"/>
        <v>#DIV/0!</v>
      </c>
      <c r="Q3938" s="6" t="s">
        <v>8317</v>
      </c>
      <c r="R3938" s="6" t="s">
        <v>8318</v>
      </c>
      <c r="S3938">
        <f t="shared" si="246"/>
        <v>2016</v>
      </c>
      <c r="T3938">
        <f t="shared" si="247"/>
        <v>11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9">
        <v>42562.423148148147</v>
      </c>
      <c r="J3939" s="9">
        <v>42534.423148148147</v>
      </c>
      <c r="K3939" t="b">
        <v>0</v>
      </c>
      <c r="L3939">
        <v>10</v>
      </c>
      <c r="M3939" t="b">
        <v>0</v>
      </c>
      <c r="N3939" s="6" t="s">
        <v>8271</v>
      </c>
      <c r="O3939" s="5">
        <f t="shared" si="244"/>
        <v>86.135181975736558</v>
      </c>
      <c r="P3939">
        <f t="shared" si="245"/>
        <v>248.5</v>
      </c>
      <c r="Q3939" s="6" t="s">
        <v>8317</v>
      </c>
      <c r="R3939" s="6" t="s">
        <v>8318</v>
      </c>
      <c r="S3939">
        <f t="shared" si="246"/>
        <v>2016</v>
      </c>
      <c r="T3939">
        <f t="shared" si="247"/>
        <v>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9">
        <v>42182.697384259263</v>
      </c>
      <c r="J3940" s="9">
        <v>42151.697384259263</v>
      </c>
      <c r="K3940" t="b">
        <v>0</v>
      </c>
      <c r="L3940">
        <v>5</v>
      </c>
      <c r="M3940" t="b">
        <v>0</v>
      </c>
      <c r="N3940" s="6" t="s">
        <v>8271</v>
      </c>
      <c r="O3940" s="5">
        <f t="shared" si="244"/>
        <v>12.196620583717358</v>
      </c>
      <c r="P3940">
        <f t="shared" si="245"/>
        <v>79.400000000000006</v>
      </c>
      <c r="Q3940" s="6" t="s">
        <v>8317</v>
      </c>
      <c r="R3940" s="6" t="s">
        <v>8318</v>
      </c>
      <c r="S3940">
        <f t="shared" si="246"/>
        <v>2015</v>
      </c>
      <c r="T3940">
        <f t="shared" si="247"/>
        <v>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9">
        <v>41918.979166666664</v>
      </c>
      <c r="J3941" s="9">
        <v>41915.191886574074</v>
      </c>
      <c r="K3941" t="b">
        <v>0</v>
      </c>
      <c r="L3941">
        <v>1</v>
      </c>
      <c r="M3941" t="b">
        <v>0</v>
      </c>
      <c r="N3941" s="6" t="s">
        <v>8271</v>
      </c>
      <c r="O3941" s="5">
        <f t="shared" si="244"/>
        <v>0.1</v>
      </c>
      <c r="P3941">
        <f t="shared" si="245"/>
        <v>5</v>
      </c>
      <c r="Q3941" s="6" t="s">
        <v>8317</v>
      </c>
      <c r="R3941" s="6" t="s">
        <v>8318</v>
      </c>
      <c r="S3941">
        <f t="shared" si="246"/>
        <v>2014</v>
      </c>
      <c r="T3941">
        <f t="shared" si="247"/>
        <v>10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9">
        <v>42006.284155092588</v>
      </c>
      <c r="J3942" s="9">
        <v>41961.284155092588</v>
      </c>
      <c r="K3942" t="b">
        <v>0</v>
      </c>
      <c r="L3942">
        <v>2</v>
      </c>
      <c r="M3942" t="b">
        <v>0</v>
      </c>
      <c r="N3942" s="6" t="s">
        <v>8271</v>
      </c>
      <c r="O3942" s="5">
        <f t="shared" si="244"/>
        <v>0.22</v>
      </c>
      <c r="P3942">
        <f t="shared" si="245"/>
        <v>5.5</v>
      </c>
      <c r="Q3942" s="6" t="s">
        <v>8317</v>
      </c>
      <c r="R3942" s="6" t="s">
        <v>8318</v>
      </c>
      <c r="S3942">
        <f t="shared" si="246"/>
        <v>2014</v>
      </c>
      <c r="T3942">
        <f t="shared" si="247"/>
        <v>11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9">
        <v>41967.833333333336</v>
      </c>
      <c r="J3943" s="9">
        <v>41940.378900462958</v>
      </c>
      <c r="K3943" t="b">
        <v>0</v>
      </c>
      <c r="L3943">
        <v>2</v>
      </c>
      <c r="M3943" t="b">
        <v>0</v>
      </c>
      <c r="N3943" s="6" t="s">
        <v>8271</v>
      </c>
      <c r="O3943" s="5">
        <f t="shared" si="244"/>
        <v>0.90909090909090906</v>
      </c>
      <c r="P3943">
        <f t="shared" si="245"/>
        <v>25</v>
      </c>
      <c r="Q3943" s="6" t="s">
        <v>8317</v>
      </c>
      <c r="R3943" s="6" t="s">
        <v>8318</v>
      </c>
      <c r="S3943">
        <f t="shared" si="246"/>
        <v>2014</v>
      </c>
      <c r="T3943">
        <f t="shared" si="247"/>
        <v>10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9">
        <v>42171.695763888885</v>
      </c>
      <c r="J3944" s="9">
        <v>42111.695763888885</v>
      </c>
      <c r="K3944" t="b">
        <v>0</v>
      </c>
      <c r="L3944">
        <v>0</v>
      </c>
      <c r="M3944" t="b">
        <v>0</v>
      </c>
      <c r="N3944" s="6" t="s">
        <v>8271</v>
      </c>
      <c r="O3944" s="5">
        <f t="shared" si="244"/>
        <v>0</v>
      </c>
      <c r="P3944" t="e">
        <f t="shared" si="245"/>
        <v>#DIV/0!</v>
      </c>
      <c r="Q3944" s="6" t="s">
        <v>8317</v>
      </c>
      <c r="R3944" s="6" t="s">
        <v>8318</v>
      </c>
      <c r="S3944">
        <f t="shared" si="246"/>
        <v>2015</v>
      </c>
      <c r="T3944">
        <f t="shared" si="247"/>
        <v>4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9">
        <v>42310.493055555555</v>
      </c>
      <c r="J3945" s="9">
        <v>42279.570231481477</v>
      </c>
      <c r="K3945" t="b">
        <v>0</v>
      </c>
      <c r="L3945">
        <v>13</v>
      </c>
      <c r="M3945" t="b">
        <v>0</v>
      </c>
      <c r="N3945" s="6" t="s">
        <v>8271</v>
      </c>
      <c r="O3945" s="5">
        <f t="shared" si="244"/>
        <v>35.64</v>
      </c>
      <c r="P3945">
        <f t="shared" si="245"/>
        <v>137.07692307692307</v>
      </c>
      <c r="Q3945" s="6" t="s">
        <v>8317</v>
      </c>
      <c r="R3945" s="6" t="s">
        <v>8318</v>
      </c>
      <c r="S3945">
        <f t="shared" si="246"/>
        <v>2015</v>
      </c>
      <c r="T3945">
        <f t="shared" si="247"/>
        <v>10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9">
        <v>42243.454571759255</v>
      </c>
      <c r="J3946" s="9">
        <v>42213.454571759255</v>
      </c>
      <c r="K3946" t="b">
        <v>0</v>
      </c>
      <c r="L3946">
        <v>0</v>
      </c>
      <c r="M3946" t="b">
        <v>0</v>
      </c>
      <c r="N3946" s="6" t="s">
        <v>8271</v>
      </c>
      <c r="O3946" s="5">
        <f t="shared" si="244"/>
        <v>0</v>
      </c>
      <c r="P3946" t="e">
        <f t="shared" si="245"/>
        <v>#DIV/0!</v>
      </c>
      <c r="Q3946" s="6" t="s">
        <v>8317</v>
      </c>
      <c r="R3946" s="6" t="s">
        <v>8318</v>
      </c>
      <c r="S3946">
        <f t="shared" si="246"/>
        <v>2015</v>
      </c>
      <c r="T3946">
        <f t="shared" si="247"/>
        <v>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9">
        <v>42139.593379629623</v>
      </c>
      <c r="J3947" s="9">
        <v>42109.593379629623</v>
      </c>
      <c r="K3947" t="b">
        <v>0</v>
      </c>
      <c r="L3947">
        <v>1</v>
      </c>
      <c r="M3947" t="b">
        <v>0</v>
      </c>
      <c r="N3947" s="6" t="s">
        <v>8271</v>
      </c>
      <c r="O3947" s="5">
        <f t="shared" si="244"/>
        <v>0.25</v>
      </c>
      <c r="P3947">
        <f t="shared" si="245"/>
        <v>5</v>
      </c>
      <c r="Q3947" s="6" t="s">
        <v>8317</v>
      </c>
      <c r="R3947" s="6" t="s">
        <v>8318</v>
      </c>
      <c r="S3947">
        <f t="shared" si="246"/>
        <v>2015</v>
      </c>
      <c r="T3947">
        <f t="shared" si="247"/>
        <v>4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9">
        <v>42063.124999999993</v>
      </c>
      <c r="J3948" s="9">
        <v>42031.625254629624</v>
      </c>
      <c r="K3948" t="b">
        <v>0</v>
      </c>
      <c r="L3948">
        <v>5</v>
      </c>
      <c r="M3948" t="b">
        <v>0</v>
      </c>
      <c r="N3948" s="6" t="s">
        <v>8271</v>
      </c>
      <c r="O3948" s="5">
        <f t="shared" si="244"/>
        <v>3.25</v>
      </c>
      <c r="P3948">
        <f t="shared" si="245"/>
        <v>39</v>
      </c>
      <c r="Q3948" s="6" t="s">
        <v>8317</v>
      </c>
      <c r="R3948" s="6" t="s">
        <v>8318</v>
      </c>
      <c r="S3948">
        <f t="shared" si="246"/>
        <v>2015</v>
      </c>
      <c r="T3948">
        <f t="shared" si="247"/>
        <v>1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9">
        <v>42644.934537037036</v>
      </c>
      <c r="J3949" s="9">
        <v>42614.934537037036</v>
      </c>
      <c r="K3949" t="b">
        <v>0</v>
      </c>
      <c r="L3949">
        <v>2</v>
      </c>
      <c r="M3949" t="b">
        <v>0</v>
      </c>
      <c r="N3949" s="6" t="s">
        <v>8271</v>
      </c>
      <c r="O3949" s="5">
        <f t="shared" si="244"/>
        <v>3.3666666666666663</v>
      </c>
      <c r="P3949">
        <f t="shared" si="245"/>
        <v>50.5</v>
      </c>
      <c r="Q3949" s="6" t="s">
        <v>8317</v>
      </c>
      <c r="R3949" s="6" t="s">
        <v>8318</v>
      </c>
      <c r="S3949">
        <f t="shared" si="246"/>
        <v>2016</v>
      </c>
      <c r="T3949">
        <f t="shared" si="247"/>
        <v>9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9">
        <v>41889.117164351846</v>
      </c>
      <c r="J3950" s="9">
        <v>41829.117164351846</v>
      </c>
      <c r="K3950" t="b">
        <v>0</v>
      </c>
      <c r="L3950">
        <v>0</v>
      </c>
      <c r="M3950" t="b">
        <v>0</v>
      </c>
      <c r="N3950" s="6" t="s">
        <v>8271</v>
      </c>
      <c r="O3950" s="5">
        <f t="shared" si="244"/>
        <v>0</v>
      </c>
      <c r="P3950" t="e">
        <f t="shared" si="245"/>
        <v>#DIV/0!</v>
      </c>
      <c r="Q3950" s="6" t="s">
        <v>8317</v>
      </c>
      <c r="R3950" s="6" t="s">
        <v>8318</v>
      </c>
      <c r="S3950">
        <f t="shared" si="246"/>
        <v>2014</v>
      </c>
      <c r="T3950">
        <f t="shared" si="247"/>
        <v>7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9">
        <v>42045.912280092591</v>
      </c>
      <c r="J3951" s="9">
        <v>42015.912280092591</v>
      </c>
      <c r="K3951" t="b">
        <v>0</v>
      </c>
      <c r="L3951">
        <v>32</v>
      </c>
      <c r="M3951" t="b">
        <v>0</v>
      </c>
      <c r="N3951" s="6" t="s">
        <v>8271</v>
      </c>
      <c r="O3951" s="5">
        <f t="shared" si="244"/>
        <v>15.770000000000001</v>
      </c>
      <c r="P3951">
        <f t="shared" si="245"/>
        <v>49.28125</v>
      </c>
      <c r="Q3951" s="6" t="s">
        <v>8317</v>
      </c>
      <c r="R3951" s="6" t="s">
        <v>8318</v>
      </c>
      <c r="S3951">
        <f t="shared" si="246"/>
        <v>2015</v>
      </c>
      <c r="T3951">
        <f t="shared" si="247"/>
        <v>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9">
        <v>42468.565972222219</v>
      </c>
      <c r="J3952" s="9">
        <v>42439.493981481479</v>
      </c>
      <c r="K3952" t="b">
        <v>0</v>
      </c>
      <c r="L3952">
        <v>1</v>
      </c>
      <c r="M3952" t="b">
        <v>0</v>
      </c>
      <c r="N3952" s="6" t="s">
        <v>8271</v>
      </c>
      <c r="O3952" s="5">
        <f t="shared" si="244"/>
        <v>0.625</v>
      </c>
      <c r="P3952">
        <f t="shared" si="245"/>
        <v>25</v>
      </c>
      <c r="Q3952" s="6" t="s">
        <v>8317</v>
      </c>
      <c r="R3952" s="6" t="s">
        <v>8318</v>
      </c>
      <c r="S3952">
        <f t="shared" si="246"/>
        <v>2016</v>
      </c>
      <c r="T3952">
        <f t="shared" si="247"/>
        <v>3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9">
        <v>42493.57571759259</v>
      </c>
      <c r="J3953" s="9">
        <v>42433.617384259262</v>
      </c>
      <c r="K3953" t="b">
        <v>0</v>
      </c>
      <c r="L3953">
        <v>1</v>
      </c>
      <c r="M3953" t="b">
        <v>0</v>
      </c>
      <c r="N3953" s="6" t="s">
        <v>8271</v>
      </c>
      <c r="O3953" s="5">
        <f t="shared" si="244"/>
        <v>5.0000000000000001E-4</v>
      </c>
      <c r="P3953">
        <f t="shared" si="245"/>
        <v>1</v>
      </c>
      <c r="Q3953" s="6" t="s">
        <v>8317</v>
      </c>
      <c r="R3953" s="6" t="s">
        <v>8318</v>
      </c>
      <c r="S3953">
        <f t="shared" si="246"/>
        <v>2016</v>
      </c>
      <c r="T3953">
        <f t="shared" si="247"/>
        <v>3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9">
        <v>42303.582060185181</v>
      </c>
      <c r="J3954" s="9">
        <v>42243.582060185181</v>
      </c>
      <c r="K3954" t="b">
        <v>0</v>
      </c>
      <c r="L3954">
        <v>1</v>
      </c>
      <c r="M3954" t="b">
        <v>0</v>
      </c>
      <c r="N3954" s="6" t="s">
        <v>8271</v>
      </c>
      <c r="O3954" s="5">
        <f t="shared" si="244"/>
        <v>9.6153846153846159E-2</v>
      </c>
      <c r="P3954">
        <f t="shared" si="245"/>
        <v>25</v>
      </c>
      <c r="Q3954" s="6" t="s">
        <v>8317</v>
      </c>
      <c r="R3954" s="6" t="s">
        <v>8318</v>
      </c>
      <c r="S3954">
        <f t="shared" si="246"/>
        <v>2015</v>
      </c>
      <c r="T3954">
        <f t="shared" si="247"/>
        <v>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9">
        <v>42580.770138888889</v>
      </c>
      <c r="J3955" s="9">
        <v>42549.840115740742</v>
      </c>
      <c r="K3955" t="b">
        <v>0</v>
      </c>
      <c r="L3955">
        <v>0</v>
      </c>
      <c r="M3955" t="b">
        <v>0</v>
      </c>
      <c r="N3955" s="6" t="s">
        <v>8271</v>
      </c>
      <c r="O3955" s="5">
        <f t="shared" si="244"/>
        <v>0</v>
      </c>
      <c r="P3955" t="e">
        <f t="shared" si="245"/>
        <v>#DIV/0!</v>
      </c>
      <c r="Q3955" s="6" t="s">
        <v>8317</v>
      </c>
      <c r="R3955" s="6" t="s">
        <v>8318</v>
      </c>
      <c r="S3955">
        <f t="shared" si="246"/>
        <v>2016</v>
      </c>
      <c r="T3955">
        <f t="shared" si="247"/>
        <v>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9">
        <v>41834.442870370367</v>
      </c>
      <c r="J3956" s="9">
        <v>41774.442870370367</v>
      </c>
      <c r="K3956" t="b">
        <v>0</v>
      </c>
      <c r="L3956">
        <v>0</v>
      </c>
      <c r="M3956" t="b">
        <v>0</v>
      </c>
      <c r="N3956" s="6" t="s">
        <v>8271</v>
      </c>
      <c r="O3956" s="5">
        <f t="shared" si="244"/>
        <v>0</v>
      </c>
      <c r="P3956" t="e">
        <f t="shared" si="245"/>
        <v>#DIV/0!</v>
      </c>
      <c r="Q3956" s="6" t="s">
        <v>8317</v>
      </c>
      <c r="R3956" s="6" t="s">
        <v>8318</v>
      </c>
      <c r="S3956">
        <f t="shared" si="246"/>
        <v>2014</v>
      </c>
      <c r="T3956">
        <f t="shared" si="247"/>
        <v>5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9">
        <v>42336.682187499995</v>
      </c>
      <c r="J3957" s="9">
        <v>42306.640520833331</v>
      </c>
      <c r="K3957" t="b">
        <v>0</v>
      </c>
      <c r="L3957">
        <v>8</v>
      </c>
      <c r="M3957" t="b">
        <v>0</v>
      </c>
      <c r="N3957" s="6" t="s">
        <v>8271</v>
      </c>
      <c r="O3957" s="5">
        <f t="shared" si="244"/>
        <v>24.285714285714285</v>
      </c>
      <c r="P3957">
        <f t="shared" si="245"/>
        <v>53.125</v>
      </c>
      <c r="Q3957" s="6" t="s">
        <v>8317</v>
      </c>
      <c r="R3957" s="6" t="s">
        <v>8318</v>
      </c>
      <c r="S3957">
        <f t="shared" si="246"/>
        <v>2015</v>
      </c>
      <c r="T3957">
        <f t="shared" si="247"/>
        <v>10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9">
        <v>42484.805555555555</v>
      </c>
      <c r="J3958" s="9">
        <v>42457.723692129628</v>
      </c>
      <c r="K3958" t="b">
        <v>0</v>
      </c>
      <c r="L3958">
        <v>0</v>
      </c>
      <c r="M3958" t="b">
        <v>0</v>
      </c>
      <c r="N3958" s="6" t="s">
        <v>8271</v>
      </c>
      <c r="O3958" s="5">
        <f t="shared" si="244"/>
        <v>0</v>
      </c>
      <c r="P3958" t="e">
        <f t="shared" si="245"/>
        <v>#DIV/0!</v>
      </c>
      <c r="Q3958" s="6" t="s">
        <v>8317</v>
      </c>
      <c r="R3958" s="6" t="s">
        <v>8318</v>
      </c>
      <c r="S3958">
        <f t="shared" si="246"/>
        <v>2016</v>
      </c>
      <c r="T3958">
        <f t="shared" si="247"/>
        <v>3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9">
        <v>42559.767986111103</v>
      </c>
      <c r="J3959" s="9">
        <v>42513.767986111103</v>
      </c>
      <c r="K3959" t="b">
        <v>0</v>
      </c>
      <c r="L3959">
        <v>1</v>
      </c>
      <c r="M3959" t="b">
        <v>0</v>
      </c>
      <c r="N3959" s="6" t="s">
        <v>8271</v>
      </c>
      <c r="O3959" s="5">
        <f t="shared" si="244"/>
        <v>2.5000000000000001E-2</v>
      </c>
      <c r="P3959">
        <f t="shared" si="245"/>
        <v>7</v>
      </c>
      <c r="Q3959" s="6" t="s">
        <v>8317</v>
      </c>
      <c r="R3959" s="6" t="s">
        <v>8318</v>
      </c>
      <c r="S3959">
        <f t="shared" si="246"/>
        <v>2016</v>
      </c>
      <c r="T3959">
        <f t="shared" si="247"/>
        <v>5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9">
        <v>41853.375</v>
      </c>
      <c r="J3960" s="9">
        <v>41816.742037037038</v>
      </c>
      <c r="K3960" t="b">
        <v>0</v>
      </c>
      <c r="L3960">
        <v>16</v>
      </c>
      <c r="M3960" t="b">
        <v>0</v>
      </c>
      <c r="N3960" s="6" t="s">
        <v>8271</v>
      </c>
      <c r="O3960" s="5">
        <f t="shared" si="244"/>
        <v>32.049999999999997</v>
      </c>
      <c r="P3960">
        <f t="shared" si="245"/>
        <v>40.0625</v>
      </c>
      <c r="Q3960" s="6" t="s">
        <v>8317</v>
      </c>
      <c r="R3960" s="6" t="s">
        <v>8318</v>
      </c>
      <c r="S3960">
        <f t="shared" si="246"/>
        <v>2014</v>
      </c>
      <c r="T3960">
        <f t="shared" si="247"/>
        <v>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9">
        <v>41910.580509259256</v>
      </c>
      <c r="J3961" s="9">
        <v>41880.580509259256</v>
      </c>
      <c r="K3961" t="b">
        <v>0</v>
      </c>
      <c r="L3961">
        <v>12</v>
      </c>
      <c r="M3961" t="b">
        <v>0</v>
      </c>
      <c r="N3961" s="6" t="s">
        <v>8271</v>
      </c>
      <c r="O3961" s="5">
        <f t="shared" si="244"/>
        <v>24.333333333333336</v>
      </c>
      <c r="P3961">
        <f t="shared" si="245"/>
        <v>24.333333333333332</v>
      </c>
      <c r="Q3961" s="6" t="s">
        <v>8317</v>
      </c>
      <c r="R3961" s="6" t="s">
        <v>8318</v>
      </c>
      <c r="S3961">
        <f t="shared" si="246"/>
        <v>2014</v>
      </c>
      <c r="T3961">
        <f t="shared" si="247"/>
        <v>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9">
        <v>42372.63722222222</v>
      </c>
      <c r="J3962" s="9">
        <v>42342.63722222222</v>
      </c>
      <c r="K3962" t="b">
        <v>0</v>
      </c>
      <c r="L3962">
        <v>4</v>
      </c>
      <c r="M3962" t="b">
        <v>0</v>
      </c>
      <c r="N3962" s="6" t="s">
        <v>8271</v>
      </c>
      <c r="O3962" s="5">
        <f t="shared" si="244"/>
        <v>1.5</v>
      </c>
      <c r="P3962">
        <f t="shared" si="245"/>
        <v>11.25</v>
      </c>
      <c r="Q3962" s="6" t="s">
        <v>8317</v>
      </c>
      <c r="R3962" s="6" t="s">
        <v>8318</v>
      </c>
      <c r="S3962">
        <f t="shared" si="246"/>
        <v>2015</v>
      </c>
      <c r="T3962">
        <f t="shared" si="247"/>
        <v>12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9">
        <v>41767.682986111111</v>
      </c>
      <c r="J3963" s="9">
        <v>41745.682986111111</v>
      </c>
      <c r="K3963" t="b">
        <v>0</v>
      </c>
      <c r="L3963">
        <v>2</v>
      </c>
      <c r="M3963" t="b">
        <v>0</v>
      </c>
      <c r="N3963" s="6" t="s">
        <v>8271</v>
      </c>
      <c r="O3963" s="5">
        <f t="shared" si="244"/>
        <v>0.42</v>
      </c>
      <c r="P3963">
        <f t="shared" si="245"/>
        <v>10.5</v>
      </c>
      <c r="Q3963" s="6" t="s">
        <v>8317</v>
      </c>
      <c r="R3963" s="6" t="s">
        <v>8318</v>
      </c>
      <c r="S3963">
        <f t="shared" si="246"/>
        <v>2014</v>
      </c>
      <c r="T3963">
        <f t="shared" si="247"/>
        <v>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9">
        <v>42336.413124999999</v>
      </c>
      <c r="J3964" s="9">
        <v>42311.413124999999</v>
      </c>
      <c r="K3964" t="b">
        <v>0</v>
      </c>
      <c r="L3964">
        <v>3</v>
      </c>
      <c r="M3964" t="b">
        <v>0</v>
      </c>
      <c r="N3964" s="6" t="s">
        <v>8271</v>
      </c>
      <c r="O3964" s="5">
        <f t="shared" si="244"/>
        <v>3.214285714285714</v>
      </c>
      <c r="P3964">
        <f t="shared" si="245"/>
        <v>15</v>
      </c>
      <c r="Q3964" s="6" t="s">
        <v>8317</v>
      </c>
      <c r="R3964" s="6" t="s">
        <v>8318</v>
      </c>
      <c r="S3964">
        <f t="shared" si="246"/>
        <v>2015</v>
      </c>
      <c r="T3964">
        <f t="shared" si="247"/>
        <v>11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9">
        <v>42325.987465277773</v>
      </c>
      <c r="J3965" s="9">
        <v>42295.945798611108</v>
      </c>
      <c r="K3965" t="b">
        <v>0</v>
      </c>
      <c r="L3965">
        <v>0</v>
      </c>
      <c r="M3965" t="b">
        <v>0</v>
      </c>
      <c r="N3965" s="6" t="s">
        <v>8271</v>
      </c>
      <c r="O3965" s="5">
        <f t="shared" si="244"/>
        <v>0</v>
      </c>
      <c r="P3965" t="e">
        <f t="shared" si="245"/>
        <v>#DIV/0!</v>
      </c>
      <c r="Q3965" s="6" t="s">
        <v>8317</v>
      </c>
      <c r="R3965" s="6" t="s">
        <v>8318</v>
      </c>
      <c r="S3965">
        <f t="shared" si="246"/>
        <v>2015</v>
      </c>
      <c r="T3965">
        <f t="shared" si="247"/>
        <v>10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9">
        <v>42113.47206018518</v>
      </c>
      <c r="J3966" s="9">
        <v>42053.513726851852</v>
      </c>
      <c r="K3966" t="b">
        <v>0</v>
      </c>
      <c r="L3966">
        <v>3</v>
      </c>
      <c r="M3966" t="b">
        <v>0</v>
      </c>
      <c r="N3966" s="6" t="s">
        <v>8271</v>
      </c>
      <c r="O3966" s="5">
        <f t="shared" si="244"/>
        <v>6.3</v>
      </c>
      <c r="P3966">
        <f t="shared" si="245"/>
        <v>42</v>
      </c>
      <c r="Q3966" s="6" t="s">
        <v>8317</v>
      </c>
      <c r="R3966" s="6" t="s">
        <v>8318</v>
      </c>
      <c r="S3966">
        <f t="shared" si="246"/>
        <v>2015</v>
      </c>
      <c r="T3966">
        <f t="shared" si="247"/>
        <v>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9">
        <v>42473.985879629625</v>
      </c>
      <c r="J3967" s="9">
        <v>42414.027546296296</v>
      </c>
      <c r="K3967" t="b">
        <v>0</v>
      </c>
      <c r="L3967">
        <v>4</v>
      </c>
      <c r="M3967" t="b">
        <v>0</v>
      </c>
      <c r="N3967" s="6" t="s">
        <v>8271</v>
      </c>
      <c r="O3967" s="5">
        <f t="shared" si="244"/>
        <v>14.249999999999998</v>
      </c>
      <c r="P3967">
        <f t="shared" si="245"/>
        <v>71.25</v>
      </c>
      <c r="Q3967" s="6" t="s">
        <v>8317</v>
      </c>
      <c r="R3967" s="6" t="s">
        <v>8318</v>
      </c>
      <c r="S3967">
        <f t="shared" si="246"/>
        <v>2016</v>
      </c>
      <c r="T3967">
        <f t="shared" si="247"/>
        <v>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9">
        <v>41843.915972222218</v>
      </c>
      <c r="J3968" s="9">
        <v>41801.503217592588</v>
      </c>
      <c r="K3968" t="b">
        <v>0</v>
      </c>
      <c r="L3968">
        <v>2</v>
      </c>
      <c r="M3968" t="b">
        <v>0</v>
      </c>
      <c r="N3968" s="6" t="s">
        <v>8271</v>
      </c>
      <c r="O3968" s="5">
        <f t="shared" si="244"/>
        <v>0.6</v>
      </c>
      <c r="P3968">
        <f t="shared" si="245"/>
        <v>22.5</v>
      </c>
      <c r="Q3968" s="6" t="s">
        <v>8317</v>
      </c>
      <c r="R3968" s="6" t="s">
        <v>8318</v>
      </c>
      <c r="S3968">
        <f t="shared" si="246"/>
        <v>2014</v>
      </c>
      <c r="T3968">
        <f t="shared" si="247"/>
        <v>6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9">
        <v>42800.082256944443</v>
      </c>
      <c r="J3969" s="9">
        <v>42770.082256944443</v>
      </c>
      <c r="K3969" t="b">
        <v>0</v>
      </c>
      <c r="L3969">
        <v>10</v>
      </c>
      <c r="M3969" t="b">
        <v>0</v>
      </c>
      <c r="N3969" s="6" t="s">
        <v>8271</v>
      </c>
      <c r="O3969" s="5">
        <f t="shared" si="244"/>
        <v>24.117647058823529</v>
      </c>
      <c r="P3969">
        <f t="shared" si="245"/>
        <v>41</v>
      </c>
      <c r="Q3969" s="6" t="s">
        <v>8317</v>
      </c>
      <c r="R3969" s="6" t="s">
        <v>8318</v>
      </c>
      <c r="S3969">
        <f t="shared" si="246"/>
        <v>2017</v>
      </c>
      <c r="T3969">
        <f t="shared" si="247"/>
        <v>2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9">
        <v>42512.60732638889</v>
      </c>
      <c r="J3970" s="9">
        <v>42452.60732638889</v>
      </c>
      <c r="K3970" t="b">
        <v>0</v>
      </c>
      <c r="L3970">
        <v>11</v>
      </c>
      <c r="M3970" t="b">
        <v>0</v>
      </c>
      <c r="N3970" s="6" t="s">
        <v>8271</v>
      </c>
      <c r="O3970" s="5">
        <f t="shared" ref="O3970:O4033" si="248">E3970/D3970*100</f>
        <v>10.54</v>
      </c>
      <c r="P3970">
        <f t="shared" ref="P3970:P4033" si="249">E3970/L3970</f>
        <v>47.909090909090907</v>
      </c>
      <c r="Q3970" s="6" t="s">
        <v>8317</v>
      </c>
      <c r="R3970" s="6" t="s">
        <v>8318</v>
      </c>
      <c r="S3970">
        <f t="shared" si="246"/>
        <v>2016</v>
      </c>
      <c r="T3970">
        <f t="shared" si="247"/>
        <v>3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9">
        <v>42610.954861111109</v>
      </c>
      <c r="J3971" s="9">
        <v>42601.646365740737</v>
      </c>
      <c r="K3971" t="b">
        <v>0</v>
      </c>
      <c r="L3971">
        <v>6</v>
      </c>
      <c r="M3971" t="b">
        <v>0</v>
      </c>
      <c r="N3971" s="6" t="s">
        <v>8271</v>
      </c>
      <c r="O3971" s="5">
        <f t="shared" si="248"/>
        <v>7.4690265486725664</v>
      </c>
      <c r="P3971">
        <f t="shared" si="249"/>
        <v>35.166666666666664</v>
      </c>
      <c r="Q3971" s="6" t="s">
        <v>8317</v>
      </c>
      <c r="R3971" s="6" t="s">
        <v>8318</v>
      </c>
      <c r="S3971">
        <f t="shared" ref="S3971:S4034" si="250">YEAR(J3971)</f>
        <v>2016</v>
      </c>
      <c r="T3971">
        <f t="shared" ref="T3971:T4034" si="251">MONTH(J3971)</f>
        <v>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9">
        <v>42477.655219907399</v>
      </c>
      <c r="J3972" s="9">
        <v>42447.655219907399</v>
      </c>
      <c r="K3972" t="b">
        <v>0</v>
      </c>
      <c r="L3972">
        <v>2</v>
      </c>
      <c r="M3972" t="b">
        <v>0</v>
      </c>
      <c r="N3972" s="6" t="s">
        <v>8271</v>
      </c>
      <c r="O3972" s="5">
        <f t="shared" si="248"/>
        <v>7.3333333333333334E-2</v>
      </c>
      <c r="P3972">
        <f t="shared" si="249"/>
        <v>5.5</v>
      </c>
      <c r="Q3972" s="6" t="s">
        <v>8317</v>
      </c>
      <c r="R3972" s="6" t="s">
        <v>8318</v>
      </c>
      <c r="S3972">
        <f t="shared" si="250"/>
        <v>2016</v>
      </c>
      <c r="T3972">
        <f t="shared" si="251"/>
        <v>3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9">
        <v>41841.327847222223</v>
      </c>
      <c r="J3973" s="9">
        <v>41811.327847222223</v>
      </c>
      <c r="K3973" t="b">
        <v>0</v>
      </c>
      <c r="L3973">
        <v>6</v>
      </c>
      <c r="M3973" t="b">
        <v>0</v>
      </c>
      <c r="N3973" s="6" t="s">
        <v>8271</v>
      </c>
      <c r="O3973" s="5">
        <f t="shared" si="248"/>
        <v>0.97142857142857131</v>
      </c>
      <c r="P3973">
        <f t="shared" si="249"/>
        <v>22.666666666666668</v>
      </c>
      <c r="Q3973" s="6" t="s">
        <v>8317</v>
      </c>
      <c r="R3973" s="6" t="s">
        <v>8318</v>
      </c>
      <c r="S3973">
        <f t="shared" si="250"/>
        <v>2014</v>
      </c>
      <c r="T3973">
        <f t="shared" si="251"/>
        <v>6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9">
        <v>42040.859189814808</v>
      </c>
      <c r="J3974" s="9">
        <v>41980.859189814808</v>
      </c>
      <c r="K3974" t="b">
        <v>0</v>
      </c>
      <c r="L3974">
        <v>8</v>
      </c>
      <c r="M3974" t="b">
        <v>0</v>
      </c>
      <c r="N3974" s="6" t="s">
        <v>8271</v>
      </c>
      <c r="O3974" s="5">
        <f t="shared" si="248"/>
        <v>21.099999999999998</v>
      </c>
      <c r="P3974">
        <f t="shared" si="249"/>
        <v>26.375</v>
      </c>
      <c r="Q3974" s="6" t="s">
        <v>8317</v>
      </c>
      <c r="R3974" s="6" t="s">
        <v>8318</v>
      </c>
      <c r="S3974">
        <f t="shared" si="250"/>
        <v>2014</v>
      </c>
      <c r="T3974">
        <f t="shared" si="251"/>
        <v>12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9">
        <v>42498.958333333336</v>
      </c>
      <c r="J3975" s="9">
        <v>42469.475810185184</v>
      </c>
      <c r="K3975" t="b">
        <v>0</v>
      </c>
      <c r="L3975">
        <v>37</v>
      </c>
      <c r="M3975" t="b">
        <v>0</v>
      </c>
      <c r="N3975" s="6" t="s">
        <v>8271</v>
      </c>
      <c r="O3975" s="5">
        <f t="shared" si="248"/>
        <v>78.100000000000009</v>
      </c>
      <c r="P3975">
        <f t="shared" si="249"/>
        <v>105.54054054054055</v>
      </c>
      <c r="Q3975" s="6" t="s">
        <v>8317</v>
      </c>
      <c r="R3975" s="6" t="s">
        <v>8318</v>
      </c>
      <c r="S3975">
        <f t="shared" si="250"/>
        <v>2016</v>
      </c>
      <c r="T3975">
        <f t="shared" si="251"/>
        <v>4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9">
        <v>42523.338518518511</v>
      </c>
      <c r="J3976" s="9">
        <v>42493.338518518511</v>
      </c>
      <c r="K3976" t="b">
        <v>0</v>
      </c>
      <c r="L3976">
        <v>11</v>
      </c>
      <c r="M3976" t="b">
        <v>0</v>
      </c>
      <c r="N3976" s="6" t="s">
        <v>8271</v>
      </c>
      <c r="O3976" s="5">
        <f t="shared" si="248"/>
        <v>32</v>
      </c>
      <c r="P3976">
        <f t="shared" si="249"/>
        <v>29.09090909090909</v>
      </c>
      <c r="Q3976" s="6" t="s">
        <v>8317</v>
      </c>
      <c r="R3976" s="6" t="s">
        <v>8318</v>
      </c>
      <c r="S3976">
        <f t="shared" si="250"/>
        <v>2016</v>
      </c>
      <c r="T3976">
        <f t="shared" si="251"/>
        <v>5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9">
        <v>42564.658541666664</v>
      </c>
      <c r="J3977" s="9">
        <v>42534.658541666664</v>
      </c>
      <c r="K3977" t="b">
        <v>0</v>
      </c>
      <c r="L3977">
        <v>0</v>
      </c>
      <c r="M3977" t="b">
        <v>0</v>
      </c>
      <c r="N3977" s="6" t="s">
        <v>8271</v>
      </c>
      <c r="O3977" s="5">
        <f t="shared" si="248"/>
        <v>0</v>
      </c>
      <c r="P3977" t="e">
        <f t="shared" si="249"/>
        <v>#DIV/0!</v>
      </c>
      <c r="Q3977" s="6" t="s">
        <v>8317</v>
      </c>
      <c r="R3977" s="6" t="s">
        <v>8318</v>
      </c>
      <c r="S3977">
        <f t="shared" si="250"/>
        <v>2016</v>
      </c>
      <c r="T3977">
        <f t="shared" si="251"/>
        <v>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9">
        <v>41852.083333333328</v>
      </c>
      <c r="J3978" s="9">
        <v>41830.650011574071</v>
      </c>
      <c r="K3978" t="b">
        <v>0</v>
      </c>
      <c r="L3978">
        <v>10</v>
      </c>
      <c r="M3978" t="b">
        <v>0</v>
      </c>
      <c r="N3978" s="6" t="s">
        <v>8271</v>
      </c>
      <c r="O3978" s="5">
        <f t="shared" si="248"/>
        <v>47.692307692307693</v>
      </c>
      <c r="P3978">
        <f t="shared" si="249"/>
        <v>62</v>
      </c>
      <c r="Q3978" s="6" t="s">
        <v>8317</v>
      </c>
      <c r="R3978" s="6" t="s">
        <v>8318</v>
      </c>
      <c r="S3978">
        <f t="shared" si="250"/>
        <v>2014</v>
      </c>
      <c r="T3978">
        <f t="shared" si="251"/>
        <v>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9">
        <v>42573.580231481479</v>
      </c>
      <c r="J3979" s="9">
        <v>42543.580231481479</v>
      </c>
      <c r="K3979" t="b">
        <v>0</v>
      </c>
      <c r="L3979">
        <v>6</v>
      </c>
      <c r="M3979" t="b">
        <v>0</v>
      </c>
      <c r="N3979" s="6" t="s">
        <v>8271</v>
      </c>
      <c r="O3979" s="5">
        <f t="shared" si="248"/>
        <v>1.4500000000000002</v>
      </c>
      <c r="P3979">
        <f t="shared" si="249"/>
        <v>217.5</v>
      </c>
      <c r="Q3979" s="6" t="s">
        <v>8317</v>
      </c>
      <c r="R3979" s="6" t="s">
        <v>8318</v>
      </c>
      <c r="S3979">
        <f t="shared" si="250"/>
        <v>2016</v>
      </c>
      <c r="T3979">
        <f t="shared" si="251"/>
        <v>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9">
        <v>42035.434641203705</v>
      </c>
      <c r="J3980" s="9">
        <v>41975.434641203705</v>
      </c>
      <c r="K3980" t="b">
        <v>0</v>
      </c>
      <c r="L3980">
        <v>8</v>
      </c>
      <c r="M3980" t="b">
        <v>0</v>
      </c>
      <c r="N3980" s="6" t="s">
        <v>8271</v>
      </c>
      <c r="O3980" s="5">
        <f t="shared" si="248"/>
        <v>10.7</v>
      </c>
      <c r="P3980">
        <f t="shared" si="249"/>
        <v>26.75</v>
      </c>
      <c r="Q3980" s="6" t="s">
        <v>8317</v>
      </c>
      <c r="R3980" s="6" t="s">
        <v>8318</v>
      </c>
      <c r="S3980">
        <f t="shared" si="250"/>
        <v>2014</v>
      </c>
      <c r="T3980">
        <f t="shared" si="251"/>
        <v>12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9">
        <v>42092.624999999993</v>
      </c>
      <c r="J3981" s="9">
        <v>42069.695104166669</v>
      </c>
      <c r="K3981" t="b">
        <v>0</v>
      </c>
      <c r="L3981">
        <v>6</v>
      </c>
      <c r="M3981" t="b">
        <v>0</v>
      </c>
      <c r="N3981" s="6" t="s">
        <v>8271</v>
      </c>
      <c r="O3981" s="5">
        <f t="shared" si="248"/>
        <v>1.8333333333333333</v>
      </c>
      <c r="P3981">
        <f t="shared" si="249"/>
        <v>18.333333333333332</v>
      </c>
      <c r="Q3981" s="6" t="s">
        <v>8317</v>
      </c>
      <c r="R3981" s="6" t="s">
        <v>8318</v>
      </c>
      <c r="S3981">
        <f t="shared" si="250"/>
        <v>2015</v>
      </c>
      <c r="T3981">
        <f t="shared" si="251"/>
        <v>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9">
        <v>41825.390590277777</v>
      </c>
      <c r="J3982" s="9">
        <v>41795.390590277777</v>
      </c>
      <c r="K3982" t="b">
        <v>0</v>
      </c>
      <c r="L3982">
        <v>7</v>
      </c>
      <c r="M3982" t="b">
        <v>0</v>
      </c>
      <c r="N3982" s="6" t="s">
        <v>8271</v>
      </c>
      <c r="O3982" s="5">
        <f t="shared" si="248"/>
        <v>18</v>
      </c>
      <c r="P3982">
        <f t="shared" si="249"/>
        <v>64.285714285714292</v>
      </c>
      <c r="Q3982" s="6" t="s">
        <v>8317</v>
      </c>
      <c r="R3982" s="6" t="s">
        <v>8318</v>
      </c>
      <c r="S3982">
        <f t="shared" si="250"/>
        <v>2014</v>
      </c>
      <c r="T3982">
        <f t="shared" si="251"/>
        <v>6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9">
        <v>42567.971631944441</v>
      </c>
      <c r="J3983" s="9">
        <v>42507.971631944441</v>
      </c>
      <c r="K3983" t="b">
        <v>0</v>
      </c>
      <c r="L3983">
        <v>7</v>
      </c>
      <c r="M3983" t="b">
        <v>0</v>
      </c>
      <c r="N3983" s="6" t="s">
        <v>8271</v>
      </c>
      <c r="O3983" s="5">
        <f t="shared" si="248"/>
        <v>4.083333333333333</v>
      </c>
      <c r="P3983">
        <f t="shared" si="249"/>
        <v>175</v>
      </c>
      <c r="Q3983" s="6" t="s">
        <v>8317</v>
      </c>
      <c r="R3983" s="6" t="s">
        <v>8318</v>
      </c>
      <c r="S3983">
        <f t="shared" si="250"/>
        <v>2016</v>
      </c>
      <c r="T3983">
        <f t="shared" si="251"/>
        <v>5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9">
        <v>42192.601620370369</v>
      </c>
      <c r="J3984" s="9">
        <v>42132.601620370369</v>
      </c>
      <c r="K3984" t="b">
        <v>0</v>
      </c>
      <c r="L3984">
        <v>5</v>
      </c>
      <c r="M3984" t="b">
        <v>0</v>
      </c>
      <c r="N3984" s="6" t="s">
        <v>8271</v>
      </c>
      <c r="O3984" s="5">
        <f t="shared" si="248"/>
        <v>20</v>
      </c>
      <c r="P3984">
        <f t="shared" si="249"/>
        <v>34</v>
      </c>
      <c r="Q3984" s="6" t="s">
        <v>8317</v>
      </c>
      <c r="R3984" s="6" t="s">
        <v>8318</v>
      </c>
      <c r="S3984">
        <f t="shared" si="250"/>
        <v>2015</v>
      </c>
      <c r="T3984">
        <f t="shared" si="251"/>
        <v>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9">
        <v>41779.082638888889</v>
      </c>
      <c r="J3985" s="9">
        <v>41747.661527777775</v>
      </c>
      <c r="K3985" t="b">
        <v>0</v>
      </c>
      <c r="L3985">
        <v>46</v>
      </c>
      <c r="M3985" t="b">
        <v>0</v>
      </c>
      <c r="N3985" s="6" t="s">
        <v>8271</v>
      </c>
      <c r="O3985" s="5">
        <f t="shared" si="248"/>
        <v>34.802513464991023</v>
      </c>
      <c r="P3985">
        <f t="shared" si="249"/>
        <v>84.282608695652172</v>
      </c>
      <c r="Q3985" s="6" t="s">
        <v>8317</v>
      </c>
      <c r="R3985" s="6" t="s">
        <v>8318</v>
      </c>
      <c r="S3985">
        <f t="shared" si="250"/>
        <v>2014</v>
      </c>
      <c r="T3985">
        <f t="shared" si="251"/>
        <v>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9">
        <v>41950.791666666664</v>
      </c>
      <c r="J3986" s="9">
        <v>41920.755138888882</v>
      </c>
      <c r="K3986" t="b">
        <v>0</v>
      </c>
      <c r="L3986">
        <v>10</v>
      </c>
      <c r="M3986" t="b">
        <v>0</v>
      </c>
      <c r="N3986" s="6" t="s">
        <v>8271</v>
      </c>
      <c r="O3986" s="5">
        <f t="shared" si="248"/>
        <v>6.3333333333333339</v>
      </c>
      <c r="P3986">
        <f t="shared" si="249"/>
        <v>9.5</v>
      </c>
      <c r="Q3986" s="6" t="s">
        <v>8317</v>
      </c>
      <c r="R3986" s="6" t="s">
        <v>8318</v>
      </c>
      <c r="S3986">
        <f t="shared" si="250"/>
        <v>2014</v>
      </c>
      <c r="T3986">
        <f t="shared" si="251"/>
        <v>10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9">
        <v>42420.670138888883</v>
      </c>
      <c r="J3987" s="9">
        <v>42399.499074074069</v>
      </c>
      <c r="K3987" t="b">
        <v>0</v>
      </c>
      <c r="L3987">
        <v>19</v>
      </c>
      <c r="M3987" t="b">
        <v>0</v>
      </c>
      <c r="N3987" s="6" t="s">
        <v>8271</v>
      </c>
      <c r="O3987" s="5">
        <f t="shared" si="248"/>
        <v>32.049999999999997</v>
      </c>
      <c r="P3987">
        <f t="shared" si="249"/>
        <v>33.736842105263158</v>
      </c>
      <c r="Q3987" s="6" t="s">
        <v>8317</v>
      </c>
      <c r="R3987" s="6" t="s">
        <v>8318</v>
      </c>
      <c r="S3987">
        <f t="shared" si="250"/>
        <v>2016</v>
      </c>
      <c r="T3987">
        <f t="shared" si="251"/>
        <v>1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9">
        <v>42496.336111111108</v>
      </c>
      <c r="J3988" s="9">
        <v>42467.340208333328</v>
      </c>
      <c r="K3988" t="b">
        <v>0</v>
      </c>
      <c r="L3988">
        <v>13</v>
      </c>
      <c r="M3988" t="b">
        <v>0</v>
      </c>
      <c r="N3988" s="6" t="s">
        <v>8271</v>
      </c>
      <c r="O3988" s="5">
        <f t="shared" si="248"/>
        <v>9.76</v>
      </c>
      <c r="P3988">
        <f t="shared" si="249"/>
        <v>37.53846153846154</v>
      </c>
      <c r="Q3988" s="6" t="s">
        <v>8317</v>
      </c>
      <c r="R3988" s="6" t="s">
        <v>8318</v>
      </c>
      <c r="S3988">
        <f t="shared" si="250"/>
        <v>2016</v>
      </c>
      <c r="T3988">
        <f t="shared" si="251"/>
        <v>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9">
        <v>41775.716319444444</v>
      </c>
      <c r="J3989" s="9">
        <v>41765.716319444444</v>
      </c>
      <c r="K3989" t="b">
        <v>0</v>
      </c>
      <c r="L3989">
        <v>13</v>
      </c>
      <c r="M3989" t="b">
        <v>0</v>
      </c>
      <c r="N3989" s="6" t="s">
        <v>8271</v>
      </c>
      <c r="O3989" s="5">
        <f t="shared" si="248"/>
        <v>37.75</v>
      </c>
      <c r="P3989">
        <f t="shared" si="249"/>
        <v>11.615384615384615</v>
      </c>
      <c r="Q3989" s="6" t="s">
        <v>8317</v>
      </c>
      <c r="R3989" s="6" t="s">
        <v>8318</v>
      </c>
      <c r="S3989">
        <f t="shared" si="250"/>
        <v>2014</v>
      </c>
      <c r="T3989">
        <f t="shared" si="251"/>
        <v>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9">
        <v>42244.872835648144</v>
      </c>
      <c r="J3990" s="9">
        <v>42229.872835648144</v>
      </c>
      <c r="K3990" t="b">
        <v>0</v>
      </c>
      <c r="L3990">
        <v>4</v>
      </c>
      <c r="M3990" t="b">
        <v>0</v>
      </c>
      <c r="N3990" s="6" t="s">
        <v>8271</v>
      </c>
      <c r="O3990" s="5">
        <f t="shared" si="248"/>
        <v>2.1333333333333333</v>
      </c>
      <c r="P3990">
        <f t="shared" si="249"/>
        <v>8</v>
      </c>
      <c r="Q3990" s="6" t="s">
        <v>8317</v>
      </c>
      <c r="R3990" s="6" t="s">
        <v>8318</v>
      </c>
      <c r="S3990">
        <f t="shared" si="250"/>
        <v>2015</v>
      </c>
      <c r="T3990">
        <f t="shared" si="251"/>
        <v>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9">
        <v>42316.583113425928</v>
      </c>
      <c r="J3991" s="9">
        <v>42286.541446759256</v>
      </c>
      <c r="K3991" t="b">
        <v>0</v>
      </c>
      <c r="L3991">
        <v>0</v>
      </c>
      <c r="M3991" t="b">
        <v>0</v>
      </c>
      <c r="N3991" s="6" t="s">
        <v>8271</v>
      </c>
      <c r="O3991" s="5">
        <f t="shared" si="248"/>
        <v>0</v>
      </c>
      <c r="P3991" t="e">
        <f t="shared" si="249"/>
        <v>#DIV/0!</v>
      </c>
      <c r="Q3991" s="6" t="s">
        <v>8317</v>
      </c>
      <c r="R3991" s="6" t="s">
        <v>8318</v>
      </c>
      <c r="S3991">
        <f t="shared" si="250"/>
        <v>2015</v>
      </c>
      <c r="T3991">
        <f t="shared" si="251"/>
        <v>10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9">
        <v>42431.464039351849</v>
      </c>
      <c r="J3992" s="9">
        <v>42401.464039351849</v>
      </c>
      <c r="K3992" t="b">
        <v>0</v>
      </c>
      <c r="L3992">
        <v>3</v>
      </c>
      <c r="M3992" t="b">
        <v>0</v>
      </c>
      <c r="N3992" s="6" t="s">
        <v>8271</v>
      </c>
      <c r="O3992" s="5">
        <f t="shared" si="248"/>
        <v>4.1818181818181817</v>
      </c>
      <c r="P3992">
        <f t="shared" si="249"/>
        <v>23</v>
      </c>
      <c r="Q3992" s="6" t="s">
        <v>8317</v>
      </c>
      <c r="R3992" s="6" t="s">
        <v>8318</v>
      </c>
      <c r="S3992">
        <f t="shared" si="250"/>
        <v>2016</v>
      </c>
      <c r="T3992">
        <f t="shared" si="251"/>
        <v>2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9">
        <v>42155.436134259253</v>
      </c>
      <c r="J3993" s="9">
        <v>42125.436134259253</v>
      </c>
      <c r="K3993" t="b">
        <v>0</v>
      </c>
      <c r="L3993">
        <v>1</v>
      </c>
      <c r="M3993" t="b">
        <v>0</v>
      </c>
      <c r="N3993" s="6" t="s">
        <v>8271</v>
      </c>
      <c r="O3993" s="5">
        <f t="shared" si="248"/>
        <v>20</v>
      </c>
      <c r="P3993">
        <f t="shared" si="249"/>
        <v>100</v>
      </c>
      <c r="Q3993" s="6" t="s">
        <v>8317</v>
      </c>
      <c r="R3993" s="6" t="s">
        <v>8318</v>
      </c>
      <c r="S3993">
        <f t="shared" si="250"/>
        <v>2015</v>
      </c>
      <c r="T3993">
        <f t="shared" si="251"/>
        <v>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9">
        <v>42349.773831018516</v>
      </c>
      <c r="J3994" s="9">
        <v>42289.732164351844</v>
      </c>
      <c r="K3994" t="b">
        <v>0</v>
      </c>
      <c r="L3994">
        <v>9</v>
      </c>
      <c r="M3994" t="b">
        <v>0</v>
      </c>
      <c r="N3994" s="6" t="s">
        <v>8271</v>
      </c>
      <c r="O3994" s="5">
        <f t="shared" si="248"/>
        <v>5.41</v>
      </c>
      <c r="P3994">
        <f t="shared" si="249"/>
        <v>60.111111111111114</v>
      </c>
      <c r="Q3994" s="6" t="s">
        <v>8317</v>
      </c>
      <c r="R3994" s="6" t="s">
        <v>8318</v>
      </c>
      <c r="S3994">
        <f t="shared" si="250"/>
        <v>2015</v>
      </c>
      <c r="T3994">
        <f t="shared" si="251"/>
        <v>10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9">
        <v>42137.656388888885</v>
      </c>
      <c r="J3995" s="9">
        <v>42107.656388888885</v>
      </c>
      <c r="K3995" t="b">
        <v>0</v>
      </c>
      <c r="L3995">
        <v>1</v>
      </c>
      <c r="M3995" t="b">
        <v>0</v>
      </c>
      <c r="N3995" s="6" t="s">
        <v>8271</v>
      </c>
      <c r="O3995" s="5">
        <f t="shared" si="248"/>
        <v>6.0000000000000001E-3</v>
      </c>
      <c r="P3995">
        <f t="shared" si="249"/>
        <v>3</v>
      </c>
      <c r="Q3995" s="6" t="s">
        <v>8317</v>
      </c>
      <c r="R3995" s="6" t="s">
        <v>8318</v>
      </c>
      <c r="S3995">
        <f t="shared" si="250"/>
        <v>2015</v>
      </c>
      <c r="T3995">
        <f t="shared" si="251"/>
        <v>4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9">
        <v>41839.181597222218</v>
      </c>
      <c r="J3996" s="9">
        <v>41809.181597222218</v>
      </c>
      <c r="K3996" t="b">
        <v>0</v>
      </c>
      <c r="L3996">
        <v>1</v>
      </c>
      <c r="M3996" t="b">
        <v>0</v>
      </c>
      <c r="N3996" s="6" t="s">
        <v>8271</v>
      </c>
      <c r="O3996" s="5">
        <f t="shared" si="248"/>
        <v>0.25</v>
      </c>
      <c r="P3996">
        <f t="shared" si="249"/>
        <v>5</v>
      </c>
      <c r="Q3996" s="6" t="s">
        <v>8317</v>
      </c>
      <c r="R3996" s="6" t="s">
        <v>8318</v>
      </c>
      <c r="S3996">
        <f t="shared" si="250"/>
        <v>2014</v>
      </c>
      <c r="T3996">
        <f t="shared" si="251"/>
        <v>6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9">
        <v>42049.268749999996</v>
      </c>
      <c r="J3997" s="9">
        <v>42019.475428240738</v>
      </c>
      <c r="K3997" t="b">
        <v>0</v>
      </c>
      <c r="L3997">
        <v>4</v>
      </c>
      <c r="M3997" t="b">
        <v>0</v>
      </c>
      <c r="N3997" s="6" t="s">
        <v>8271</v>
      </c>
      <c r="O3997" s="5">
        <f t="shared" si="248"/>
        <v>35</v>
      </c>
      <c r="P3997">
        <f t="shared" si="249"/>
        <v>17.5</v>
      </c>
      <c r="Q3997" s="6" t="s">
        <v>8317</v>
      </c>
      <c r="R3997" s="6" t="s">
        <v>8318</v>
      </c>
      <c r="S3997">
        <f t="shared" si="250"/>
        <v>2015</v>
      </c>
      <c r="T3997">
        <f t="shared" si="251"/>
        <v>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9">
        <v>41963.461111111108</v>
      </c>
      <c r="J3998" s="9">
        <v>41950.058611111104</v>
      </c>
      <c r="K3998" t="b">
        <v>0</v>
      </c>
      <c r="L3998">
        <v>17</v>
      </c>
      <c r="M3998" t="b">
        <v>0</v>
      </c>
      <c r="N3998" s="6" t="s">
        <v>8271</v>
      </c>
      <c r="O3998" s="5">
        <f t="shared" si="248"/>
        <v>16.566666666666666</v>
      </c>
      <c r="P3998">
        <f t="shared" si="249"/>
        <v>29.235294117647058</v>
      </c>
      <c r="Q3998" s="6" t="s">
        <v>8317</v>
      </c>
      <c r="R3998" s="6" t="s">
        <v>8318</v>
      </c>
      <c r="S3998">
        <f t="shared" si="250"/>
        <v>2014</v>
      </c>
      <c r="T3998">
        <f t="shared" si="251"/>
        <v>11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9">
        <v>42099.141446759262</v>
      </c>
      <c r="J3999" s="9">
        <v>42069.183113425919</v>
      </c>
      <c r="K3999" t="b">
        <v>0</v>
      </c>
      <c r="L3999">
        <v>0</v>
      </c>
      <c r="M3999" t="b">
        <v>0</v>
      </c>
      <c r="N3999" s="6" t="s">
        <v>8271</v>
      </c>
      <c r="O3999" s="5">
        <f t="shared" si="248"/>
        <v>0</v>
      </c>
      <c r="P3999" t="e">
        <f t="shared" si="249"/>
        <v>#DIV/0!</v>
      </c>
      <c r="Q3999" s="6" t="s">
        <v>8317</v>
      </c>
      <c r="R3999" s="6" t="s">
        <v>8318</v>
      </c>
      <c r="S3999">
        <f t="shared" si="250"/>
        <v>2015</v>
      </c>
      <c r="T3999">
        <f t="shared" si="251"/>
        <v>3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9">
        <v>42091.713263888887</v>
      </c>
      <c r="J4000" s="9">
        <v>42061.754930555551</v>
      </c>
      <c r="K4000" t="b">
        <v>0</v>
      </c>
      <c r="L4000">
        <v>12</v>
      </c>
      <c r="M4000" t="b">
        <v>0</v>
      </c>
      <c r="N4000" s="6" t="s">
        <v>8271</v>
      </c>
      <c r="O4000" s="5">
        <f t="shared" si="248"/>
        <v>57.199999999999996</v>
      </c>
      <c r="P4000">
        <f t="shared" si="249"/>
        <v>59.583333333333336</v>
      </c>
      <c r="Q4000" s="6" t="s">
        <v>8317</v>
      </c>
      <c r="R4000" s="6" t="s">
        <v>8318</v>
      </c>
      <c r="S4000">
        <f t="shared" si="250"/>
        <v>2015</v>
      </c>
      <c r="T4000">
        <f t="shared" si="251"/>
        <v>2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9">
        <v>41882.619317129625</v>
      </c>
      <c r="J4001" s="9">
        <v>41842.620347222219</v>
      </c>
      <c r="K4001" t="b">
        <v>0</v>
      </c>
      <c r="L4001">
        <v>14</v>
      </c>
      <c r="M4001" t="b">
        <v>0</v>
      </c>
      <c r="N4001" s="6" t="s">
        <v>8271</v>
      </c>
      <c r="O4001" s="5">
        <f t="shared" si="248"/>
        <v>16.514285714285716</v>
      </c>
      <c r="P4001">
        <f t="shared" si="249"/>
        <v>82.571428571428569</v>
      </c>
      <c r="Q4001" s="6" t="s">
        <v>8317</v>
      </c>
      <c r="R4001" s="6" t="s">
        <v>8318</v>
      </c>
      <c r="S4001">
        <f t="shared" si="250"/>
        <v>2014</v>
      </c>
      <c r="T4001">
        <f t="shared" si="251"/>
        <v>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9">
        <v>42497.39534722222</v>
      </c>
      <c r="J4002" s="9">
        <v>42437.437013888884</v>
      </c>
      <c r="K4002" t="b">
        <v>0</v>
      </c>
      <c r="L4002">
        <v>1</v>
      </c>
      <c r="M4002" t="b">
        <v>0</v>
      </c>
      <c r="N4002" s="6" t="s">
        <v>8271</v>
      </c>
      <c r="O4002" s="5">
        <f t="shared" si="248"/>
        <v>0.125</v>
      </c>
      <c r="P4002">
        <f t="shared" si="249"/>
        <v>10</v>
      </c>
      <c r="Q4002" s="6" t="s">
        <v>8317</v>
      </c>
      <c r="R4002" s="6" t="s">
        <v>8318</v>
      </c>
      <c r="S4002">
        <f t="shared" si="250"/>
        <v>2016</v>
      </c>
      <c r="T4002">
        <f t="shared" si="251"/>
        <v>3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9">
        <v>42795.583333333336</v>
      </c>
      <c r="J4003" s="9">
        <v>42775.755879629629</v>
      </c>
      <c r="K4003" t="b">
        <v>0</v>
      </c>
      <c r="L4003">
        <v>14</v>
      </c>
      <c r="M4003" t="b">
        <v>0</v>
      </c>
      <c r="N4003" s="6" t="s">
        <v>8271</v>
      </c>
      <c r="O4003" s="5">
        <f t="shared" si="248"/>
        <v>37.75</v>
      </c>
      <c r="P4003">
        <f t="shared" si="249"/>
        <v>32.357142857142854</v>
      </c>
      <c r="Q4003" s="6" t="s">
        <v>8317</v>
      </c>
      <c r="R4003" s="6" t="s">
        <v>8318</v>
      </c>
      <c r="S4003">
        <f t="shared" si="250"/>
        <v>2017</v>
      </c>
      <c r="T4003">
        <f t="shared" si="251"/>
        <v>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9">
        <v>41908.835196759253</v>
      </c>
      <c r="J4004" s="9">
        <v>41878.835196759253</v>
      </c>
      <c r="K4004" t="b">
        <v>0</v>
      </c>
      <c r="L4004">
        <v>4</v>
      </c>
      <c r="M4004" t="b">
        <v>0</v>
      </c>
      <c r="N4004" s="6" t="s">
        <v>8271</v>
      </c>
      <c r="O4004" s="5">
        <f t="shared" si="248"/>
        <v>1.8399999999999999</v>
      </c>
      <c r="P4004">
        <f t="shared" si="249"/>
        <v>5.75</v>
      </c>
      <c r="Q4004" s="6" t="s">
        <v>8317</v>
      </c>
      <c r="R4004" s="6" t="s">
        <v>8318</v>
      </c>
      <c r="S4004">
        <f t="shared" si="250"/>
        <v>2014</v>
      </c>
      <c r="T4004">
        <f t="shared" si="251"/>
        <v>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9">
        <v>42050.379016203697</v>
      </c>
      <c r="J4005" s="9">
        <v>42020.379016203697</v>
      </c>
      <c r="K4005" t="b">
        <v>0</v>
      </c>
      <c r="L4005">
        <v>2</v>
      </c>
      <c r="M4005" t="b">
        <v>0</v>
      </c>
      <c r="N4005" s="6" t="s">
        <v>8271</v>
      </c>
      <c r="O4005" s="5">
        <f t="shared" si="248"/>
        <v>10.050000000000001</v>
      </c>
      <c r="P4005">
        <f t="shared" si="249"/>
        <v>100.5</v>
      </c>
      <c r="Q4005" s="6" t="s">
        <v>8317</v>
      </c>
      <c r="R4005" s="6" t="s">
        <v>8318</v>
      </c>
      <c r="S4005">
        <f t="shared" si="250"/>
        <v>2015</v>
      </c>
      <c r="T4005">
        <f t="shared" si="251"/>
        <v>1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9">
        <v>41919.954363425924</v>
      </c>
      <c r="J4006" s="9">
        <v>41889.954363425924</v>
      </c>
      <c r="K4006" t="b">
        <v>0</v>
      </c>
      <c r="L4006">
        <v>1</v>
      </c>
      <c r="M4006" t="b">
        <v>0</v>
      </c>
      <c r="N4006" s="6" t="s">
        <v>8271</v>
      </c>
      <c r="O4006" s="5">
        <f t="shared" si="248"/>
        <v>0.2</v>
      </c>
      <c r="P4006">
        <f t="shared" si="249"/>
        <v>1</v>
      </c>
      <c r="Q4006" s="6" t="s">
        <v>8317</v>
      </c>
      <c r="R4006" s="6" t="s">
        <v>8318</v>
      </c>
      <c r="S4006">
        <f t="shared" si="250"/>
        <v>2014</v>
      </c>
      <c r="T4006">
        <f t="shared" si="251"/>
        <v>9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9">
        <v>41932.599363425921</v>
      </c>
      <c r="J4007" s="9">
        <v>41872.599363425921</v>
      </c>
      <c r="K4007" t="b">
        <v>0</v>
      </c>
      <c r="L4007">
        <v>2</v>
      </c>
      <c r="M4007" t="b">
        <v>0</v>
      </c>
      <c r="N4007" s="6" t="s">
        <v>8271</v>
      </c>
      <c r="O4007" s="5">
        <f t="shared" si="248"/>
        <v>1.3333333333333335</v>
      </c>
      <c r="P4007">
        <f t="shared" si="249"/>
        <v>20</v>
      </c>
      <c r="Q4007" s="6" t="s">
        <v>8317</v>
      </c>
      <c r="R4007" s="6" t="s">
        <v>8318</v>
      </c>
      <c r="S4007">
        <f t="shared" si="250"/>
        <v>2014</v>
      </c>
      <c r="T4007">
        <f t="shared" si="251"/>
        <v>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9">
        <v>42416.564664351848</v>
      </c>
      <c r="J4008" s="9">
        <v>42391.564664351848</v>
      </c>
      <c r="K4008" t="b">
        <v>0</v>
      </c>
      <c r="L4008">
        <v>1</v>
      </c>
      <c r="M4008" t="b">
        <v>0</v>
      </c>
      <c r="N4008" s="6" t="s">
        <v>8271</v>
      </c>
      <c r="O4008" s="5">
        <f t="shared" si="248"/>
        <v>6.6666666666666671E-3</v>
      </c>
      <c r="P4008">
        <f t="shared" si="249"/>
        <v>2</v>
      </c>
      <c r="Q4008" s="6" t="s">
        <v>8317</v>
      </c>
      <c r="R4008" s="6" t="s">
        <v>8318</v>
      </c>
      <c r="S4008">
        <f t="shared" si="250"/>
        <v>2016</v>
      </c>
      <c r="T4008">
        <f t="shared" si="251"/>
        <v>1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9">
        <v>41877.477777777778</v>
      </c>
      <c r="J4009" s="9">
        <v>41848.564594907402</v>
      </c>
      <c r="K4009" t="b">
        <v>0</v>
      </c>
      <c r="L4009">
        <v>1</v>
      </c>
      <c r="M4009" t="b">
        <v>0</v>
      </c>
      <c r="N4009" s="6" t="s">
        <v>8271</v>
      </c>
      <c r="O4009" s="5">
        <f t="shared" si="248"/>
        <v>0.25</v>
      </c>
      <c r="P4009">
        <f t="shared" si="249"/>
        <v>5</v>
      </c>
      <c r="Q4009" s="6" t="s">
        <v>8317</v>
      </c>
      <c r="R4009" s="6" t="s">
        <v>8318</v>
      </c>
      <c r="S4009">
        <f t="shared" si="250"/>
        <v>2014</v>
      </c>
      <c r="T4009">
        <f t="shared" si="251"/>
        <v>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9">
        <v>42207.755868055552</v>
      </c>
      <c r="J4010" s="9">
        <v>42177.755868055552</v>
      </c>
      <c r="K4010" t="b">
        <v>0</v>
      </c>
      <c r="L4010">
        <v>4</v>
      </c>
      <c r="M4010" t="b">
        <v>0</v>
      </c>
      <c r="N4010" s="6" t="s">
        <v>8271</v>
      </c>
      <c r="O4010" s="5">
        <f t="shared" si="248"/>
        <v>6</v>
      </c>
      <c r="P4010">
        <f t="shared" si="249"/>
        <v>15</v>
      </c>
      <c r="Q4010" s="6" t="s">
        <v>8317</v>
      </c>
      <c r="R4010" s="6" t="s">
        <v>8318</v>
      </c>
      <c r="S4010">
        <f t="shared" si="250"/>
        <v>2015</v>
      </c>
      <c r="T4010">
        <f t="shared" si="251"/>
        <v>6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9">
        <v>41891.492592592593</v>
      </c>
      <c r="J4011" s="9">
        <v>41851.492592592593</v>
      </c>
      <c r="K4011" t="b">
        <v>0</v>
      </c>
      <c r="L4011">
        <v>3</v>
      </c>
      <c r="M4011" t="b">
        <v>0</v>
      </c>
      <c r="N4011" s="6" t="s">
        <v>8271</v>
      </c>
      <c r="O4011" s="5">
        <f t="shared" si="248"/>
        <v>3.8860103626943006</v>
      </c>
      <c r="P4011">
        <f t="shared" si="249"/>
        <v>25</v>
      </c>
      <c r="Q4011" s="6" t="s">
        <v>8317</v>
      </c>
      <c r="R4011" s="6" t="s">
        <v>8318</v>
      </c>
      <c r="S4011">
        <f t="shared" si="250"/>
        <v>2014</v>
      </c>
      <c r="T4011">
        <f t="shared" si="251"/>
        <v>7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9">
        <v>41938.562106481477</v>
      </c>
      <c r="J4012" s="9">
        <v>41921.562106481477</v>
      </c>
      <c r="K4012" t="b">
        <v>0</v>
      </c>
      <c r="L4012">
        <v>38</v>
      </c>
      <c r="M4012" t="b">
        <v>0</v>
      </c>
      <c r="N4012" s="6" t="s">
        <v>8271</v>
      </c>
      <c r="O4012" s="5">
        <f t="shared" si="248"/>
        <v>24.194444444444443</v>
      </c>
      <c r="P4012">
        <f t="shared" si="249"/>
        <v>45.842105263157897</v>
      </c>
      <c r="Q4012" s="6" t="s">
        <v>8317</v>
      </c>
      <c r="R4012" s="6" t="s">
        <v>8318</v>
      </c>
      <c r="S4012">
        <f t="shared" si="250"/>
        <v>2014</v>
      </c>
      <c r="T4012">
        <f t="shared" si="251"/>
        <v>10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9">
        <v>42032.336550925924</v>
      </c>
      <c r="J4013" s="9">
        <v>42002.336550925924</v>
      </c>
      <c r="K4013" t="b">
        <v>0</v>
      </c>
      <c r="L4013">
        <v>4</v>
      </c>
      <c r="M4013" t="b">
        <v>0</v>
      </c>
      <c r="N4013" s="6" t="s">
        <v>8271</v>
      </c>
      <c r="O4013" s="5">
        <f t="shared" si="248"/>
        <v>7.6</v>
      </c>
      <c r="P4013">
        <f t="shared" si="249"/>
        <v>4.75</v>
      </c>
      <c r="Q4013" s="6" t="s">
        <v>8317</v>
      </c>
      <c r="R4013" s="6" t="s">
        <v>8318</v>
      </c>
      <c r="S4013">
        <f t="shared" si="250"/>
        <v>2014</v>
      </c>
      <c r="T4013">
        <f t="shared" si="251"/>
        <v>12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9">
        <v>42126.336215277777</v>
      </c>
      <c r="J4014" s="9">
        <v>42096.336215277777</v>
      </c>
      <c r="K4014" t="b">
        <v>0</v>
      </c>
      <c r="L4014">
        <v>0</v>
      </c>
      <c r="M4014" t="b">
        <v>0</v>
      </c>
      <c r="N4014" s="6" t="s">
        <v>8271</v>
      </c>
      <c r="O4014" s="5">
        <f t="shared" si="248"/>
        <v>0</v>
      </c>
      <c r="P4014" t="e">
        <f t="shared" si="249"/>
        <v>#DIV/0!</v>
      </c>
      <c r="Q4014" s="6" t="s">
        <v>8317</v>
      </c>
      <c r="R4014" s="6" t="s">
        <v>8318</v>
      </c>
      <c r="S4014">
        <f t="shared" si="250"/>
        <v>2015</v>
      </c>
      <c r="T4014">
        <f t="shared" si="251"/>
        <v>4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9">
        <v>42051.092858796292</v>
      </c>
      <c r="J4015" s="9">
        <v>42021.092858796292</v>
      </c>
      <c r="K4015" t="b">
        <v>0</v>
      </c>
      <c r="L4015">
        <v>2</v>
      </c>
      <c r="M4015" t="b">
        <v>0</v>
      </c>
      <c r="N4015" s="6" t="s">
        <v>8271</v>
      </c>
      <c r="O4015" s="5">
        <f t="shared" si="248"/>
        <v>1.3</v>
      </c>
      <c r="P4015">
        <f t="shared" si="249"/>
        <v>13</v>
      </c>
      <c r="Q4015" s="6" t="s">
        <v>8317</v>
      </c>
      <c r="R4015" s="6" t="s">
        <v>8318</v>
      </c>
      <c r="S4015">
        <f t="shared" si="250"/>
        <v>2015</v>
      </c>
      <c r="T4015">
        <f t="shared" si="251"/>
        <v>1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9">
        <v>42434.037835648145</v>
      </c>
      <c r="J4016" s="9">
        <v>42419.037835648145</v>
      </c>
      <c r="K4016" t="b">
        <v>0</v>
      </c>
      <c r="L4016">
        <v>0</v>
      </c>
      <c r="M4016" t="b">
        <v>0</v>
      </c>
      <c r="N4016" s="6" t="s">
        <v>8271</v>
      </c>
      <c r="O4016" s="5">
        <f t="shared" si="248"/>
        <v>0</v>
      </c>
      <c r="P4016" t="e">
        <f t="shared" si="249"/>
        <v>#DIV/0!</v>
      </c>
      <c r="Q4016" s="6" t="s">
        <v>8317</v>
      </c>
      <c r="R4016" s="6" t="s">
        <v>8318</v>
      </c>
      <c r="S4016">
        <f t="shared" si="250"/>
        <v>2016</v>
      </c>
      <c r="T4016">
        <f t="shared" si="251"/>
        <v>2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9">
        <v>42204.572488425918</v>
      </c>
      <c r="J4017" s="9">
        <v>42174.572488425918</v>
      </c>
      <c r="K4017" t="b">
        <v>0</v>
      </c>
      <c r="L4017">
        <v>1</v>
      </c>
      <c r="M4017" t="b">
        <v>0</v>
      </c>
      <c r="N4017" s="6" t="s">
        <v>8271</v>
      </c>
      <c r="O4017" s="5">
        <f t="shared" si="248"/>
        <v>1.4285714285714287E-2</v>
      </c>
      <c r="P4017">
        <f t="shared" si="249"/>
        <v>1</v>
      </c>
      <c r="Q4017" s="6" t="s">
        <v>8317</v>
      </c>
      <c r="R4017" s="6" t="s">
        <v>8318</v>
      </c>
      <c r="S4017">
        <f t="shared" si="250"/>
        <v>2015</v>
      </c>
      <c r="T4017">
        <f t="shared" si="251"/>
        <v>6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9">
        <v>41899.664351851847</v>
      </c>
      <c r="J4018" s="9">
        <v>41869.664351851847</v>
      </c>
      <c r="K4018" t="b">
        <v>0</v>
      </c>
      <c r="L4018">
        <v>7</v>
      </c>
      <c r="M4018" t="b">
        <v>0</v>
      </c>
      <c r="N4018" s="6" t="s">
        <v>8271</v>
      </c>
      <c r="O4018" s="5">
        <f t="shared" si="248"/>
        <v>14.000000000000002</v>
      </c>
      <c r="P4018">
        <f t="shared" si="249"/>
        <v>10</v>
      </c>
      <c r="Q4018" s="6" t="s">
        <v>8317</v>
      </c>
      <c r="R4018" s="6" t="s">
        <v>8318</v>
      </c>
      <c r="S4018">
        <f t="shared" si="250"/>
        <v>2014</v>
      </c>
      <c r="T4018">
        <f t="shared" si="251"/>
        <v>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9">
        <v>41886.463819444441</v>
      </c>
      <c r="J4019" s="9">
        <v>41856.463819444441</v>
      </c>
      <c r="K4019" t="b">
        <v>0</v>
      </c>
      <c r="L4019">
        <v>2</v>
      </c>
      <c r="M4019" t="b">
        <v>0</v>
      </c>
      <c r="N4019" s="6" t="s">
        <v>8271</v>
      </c>
      <c r="O4019" s="5">
        <f t="shared" si="248"/>
        <v>1.05</v>
      </c>
      <c r="P4019">
        <f t="shared" si="249"/>
        <v>52.5</v>
      </c>
      <c r="Q4019" s="6" t="s">
        <v>8317</v>
      </c>
      <c r="R4019" s="6" t="s">
        <v>8318</v>
      </c>
      <c r="S4019">
        <f t="shared" si="250"/>
        <v>2014</v>
      </c>
      <c r="T4019">
        <f t="shared" si="251"/>
        <v>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9">
        <v>42650.702638888884</v>
      </c>
      <c r="J4020" s="9">
        <v>42620.702638888884</v>
      </c>
      <c r="K4020" t="b">
        <v>0</v>
      </c>
      <c r="L4020">
        <v>4</v>
      </c>
      <c r="M4020" t="b">
        <v>0</v>
      </c>
      <c r="N4020" s="6" t="s">
        <v>8271</v>
      </c>
      <c r="O4020" s="5">
        <f t="shared" si="248"/>
        <v>8.6666666666666679</v>
      </c>
      <c r="P4020">
        <f t="shared" si="249"/>
        <v>32.5</v>
      </c>
      <c r="Q4020" s="6" t="s">
        <v>8317</v>
      </c>
      <c r="R4020" s="6" t="s">
        <v>8318</v>
      </c>
      <c r="S4020">
        <f t="shared" si="250"/>
        <v>2016</v>
      </c>
      <c r="T4020">
        <f t="shared" si="251"/>
        <v>9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9">
        <v>42475.477777777771</v>
      </c>
      <c r="J4021" s="9">
        <v>42417.467546296299</v>
      </c>
      <c r="K4021" t="b">
        <v>0</v>
      </c>
      <c r="L4021">
        <v>4</v>
      </c>
      <c r="M4021" t="b">
        <v>0</v>
      </c>
      <c r="N4021" s="6" t="s">
        <v>8271</v>
      </c>
      <c r="O4021" s="5">
        <f t="shared" si="248"/>
        <v>0.82857142857142851</v>
      </c>
      <c r="P4021">
        <f t="shared" si="249"/>
        <v>7.25</v>
      </c>
      <c r="Q4021" s="6" t="s">
        <v>8317</v>
      </c>
      <c r="R4021" s="6" t="s">
        <v>8318</v>
      </c>
      <c r="S4021">
        <f t="shared" si="250"/>
        <v>2016</v>
      </c>
      <c r="T4021">
        <f t="shared" si="251"/>
        <v>2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9">
        <v>42086.940960648142</v>
      </c>
      <c r="J4022" s="9">
        <v>42056.982627314814</v>
      </c>
      <c r="K4022" t="b">
        <v>0</v>
      </c>
      <c r="L4022">
        <v>3</v>
      </c>
      <c r="M4022" t="b">
        <v>0</v>
      </c>
      <c r="N4022" s="6" t="s">
        <v>8271</v>
      </c>
      <c r="O4022" s="5">
        <f t="shared" si="248"/>
        <v>16.666666666666664</v>
      </c>
      <c r="P4022">
        <f t="shared" si="249"/>
        <v>33.333333333333336</v>
      </c>
      <c r="Q4022" s="6" t="s">
        <v>8317</v>
      </c>
      <c r="R4022" s="6" t="s">
        <v>8318</v>
      </c>
      <c r="S4022">
        <f t="shared" si="250"/>
        <v>2015</v>
      </c>
      <c r="T4022">
        <f t="shared" si="251"/>
        <v>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9">
        <v>41938.703217592592</v>
      </c>
      <c r="J4023" s="9">
        <v>41878.703217592592</v>
      </c>
      <c r="K4023" t="b">
        <v>0</v>
      </c>
      <c r="L4023">
        <v>2</v>
      </c>
      <c r="M4023" t="b">
        <v>0</v>
      </c>
      <c r="N4023" s="6" t="s">
        <v>8271</v>
      </c>
      <c r="O4023" s="5">
        <f t="shared" si="248"/>
        <v>0.83333333333333337</v>
      </c>
      <c r="P4023">
        <f t="shared" si="249"/>
        <v>62.5</v>
      </c>
      <c r="Q4023" s="6" t="s">
        <v>8317</v>
      </c>
      <c r="R4023" s="6" t="s">
        <v>8318</v>
      </c>
      <c r="S4023">
        <f t="shared" si="250"/>
        <v>2014</v>
      </c>
      <c r="T4023">
        <f t="shared" si="251"/>
        <v>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9">
        <v>42035.912499999999</v>
      </c>
      <c r="J4024" s="9">
        <v>41990.375775462955</v>
      </c>
      <c r="K4024" t="b">
        <v>0</v>
      </c>
      <c r="L4024">
        <v>197</v>
      </c>
      <c r="M4024" t="b">
        <v>0</v>
      </c>
      <c r="N4024" s="6" t="s">
        <v>8271</v>
      </c>
      <c r="O4024" s="5">
        <f t="shared" si="248"/>
        <v>69.561111111111103</v>
      </c>
      <c r="P4024">
        <f t="shared" si="249"/>
        <v>63.558375634517766</v>
      </c>
      <c r="Q4024" s="6" t="s">
        <v>8317</v>
      </c>
      <c r="R4024" s="6" t="s">
        <v>8318</v>
      </c>
      <c r="S4024">
        <f t="shared" si="250"/>
        <v>2014</v>
      </c>
      <c r="T4024">
        <f t="shared" si="251"/>
        <v>12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9">
        <v>42453.749571759261</v>
      </c>
      <c r="J4025" s="9">
        <v>42408.791238425918</v>
      </c>
      <c r="K4025" t="b">
        <v>0</v>
      </c>
      <c r="L4025">
        <v>0</v>
      </c>
      <c r="M4025" t="b">
        <v>0</v>
      </c>
      <c r="N4025" s="6" t="s">
        <v>8271</v>
      </c>
      <c r="O4025" s="5">
        <f t="shared" si="248"/>
        <v>0</v>
      </c>
      <c r="P4025" t="e">
        <f t="shared" si="249"/>
        <v>#DIV/0!</v>
      </c>
      <c r="Q4025" s="6" t="s">
        <v>8317</v>
      </c>
      <c r="R4025" s="6" t="s">
        <v>8318</v>
      </c>
      <c r="S4025">
        <f t="shared" si="250"/>
        <v>2016</v>
      </c>
      <c r="T4025">
        <f t="shared" si="251"/>
        <v>2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9">
        <v>42247.461770833332</v>
      </c>
      <c r="J4026" s="9">
        <v>42217.461770833332</v>
      </c>
      <c r="K4026" t="b">
        <v>0</v>
      </c>
      <c r="L4026">
        <v>1</v>
      </c>
      <c r="M4026" t="b">
        <v>0</v>
      </c>
      <c r="N4026" s="6" t="s">
        <v>8271</v>
      </c>
      <c r="O4026" s="5">
        <f t="shared" si="248"/>
        <v>1.25</v>
      </c>
      <c r="P4026">
        <f t="shared" si="249"/>
        <v>10</v>
      </c>
      <c r="Q4026" s="6" t="s">
        <v>8317</v>
      </c>
      <c r="R4026" s="6" t="s">
        <v>8318</v>
      </c>
      <c r="S4026">
        <f t="shared" si="250"/>
        <v>2015</v>
      </c>
      <c r="T4026">
        <f t="shared" si="251"/>
        <v>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9">
        <v>42211.029351851852</v>
      </c>
      <c r="J4027" s="9">
        <v>42151.029351851852</v>
      </c>
      <c r="K4027" t="b">
        <v>0</v>
      </c>
      <c r="L4027">
        <v>4</v>
      </c>
      <c r="M4027" t="b">
        <v>0</v>
      </c>
      <c r="N4027" s="6" t="s">
        <v>8271</v>
      </c>
      <c r="O4027" s="5">
        <f t="shared" si="248"/>
        <v>5</v>
      </c>
      <c r="P4027">
        <f t="shared" si="249"/>
        <v>62.5</v>
      </c>
      <c r="Q4027" s="6" t="s">
        <v>8317</v>
      </c>
      <c r="R4027" s="6" t="s">
        <v>8318</v>
      </c>
      <c r="S4027">
        <f t="shared" si="250"/>
        <v>2015</v>
      </c>
      <c r="T4027">
        <f t="shared" si="251"/>
        <v>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9">
        <v>42342.488877314812</v>
      </c>
      <c r="J4028" s="9">
        <v>42282.447210648148</v>
      </c>
      <c r="K4028" t="b">
        <v>0</v>
      </c>
      <c r="L4028">
        <v>0</v>
      </c>
      <c r="M4028" t="b">
        <v>0</v>
      </c>
      <c r="N4028" s="6" t="s">
        <v>8271</v>
      </c>
      <c r="O4028" s="5">
        <f t="shared" si="248"/>
        <v>0</v>
      </c>
      <c r="P4028" t="e">
        <f t="shared" si="249"/>
        <v>#DIV/0!</v>
      </c>
      <c r="Q4028" s="6" t="s">
        <v>8317</v>
      </c>
      <c r="R4028" s="6" t="s">
        <v>8318</v>
      </c>
      <c r="S4028">
        <f t="shared" si="250"/>
        <v>2015</v>
      </c>
      <c r="T4028">
        <f t="shared" si="251"/>
        <v>10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9">
        <v>42788.833333333336</v>
      </c>
      <c r="J4029" s="9">
        <v>42768.762511574074</v>
      </c>
      <c r="K4029" t="b">
        <v>0</v>
      </c>
      <c r="L4029">
        <v>7</v>
      </c>
      <c r="M4029" t="b">
        <v>0</v>
      </c>
      <c r="N4029" s="6" t="s">
        <v>8271</v>
      </c>
      <c r="O4029" s="5">
        <f t="shared" si="248"/>
        <v>7.166666666666667</v>
      </c>
      <c r="P4029">
        <f t="shared" si="249"/>
        <v>30.714285714285715</v>
      </c>
      <c r="Q4029" s="6" t="s">
        <v>8317</v>
      </c>
      <c r="R4029" s="6" t="s">
        <v>8318</v>
      </c>
      <c r="S4029">
        <f t="shared" si="250"/>
        <v>2017</v>
      </c>
      <c r="T4029">
        <f t="shared" si="251"/>
        <v>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9">
        <v>41795.730324074073</v>
      </c>
      <c r="J4030" s="9">
        <v>41765.730324074073</v>
      </c>
      <c r="K4030" t="b">
        <v>0</v>
      </c>
      <c r="L4030">
        <v>11</v>
      </c>
      <c r="M4030" t="b">
        <v>0</v>
      </c>
      <c r="N4030" s="6" t="s">
        <v>8271</v>
      </c>
      <c r="O4030" s="5">
        <f t="shared" si="248"/>
        <v>28.050000000000004</v>
      </c>
      <c r="P4030">
        <f t="shared" si="249"/>
        <v>51</v>
      </c>
      <c r="Q4030" s="6" t="s">
        <v>8317</v>
      </c>
      <c r="R4030" s="6" t="s">
        <v>8318</v>
      </c>
      <c r="S4030">
        <f t="shared" si="250"/>
        <v>2014</v>
      </c>
      <c r="T4030">
        <f t="shared" si="251"/>
        <v>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9">
        <v>42351.816782407412</v>
      </c>
      <c r="J4031" s="9">
        <v>42321.816782407412</v>
      </c>
      <c r="K4031" t="b">
        <v>0</v>
      </c>
      <c r="L4031">
        <v>0</v>
      </c>
      <c r="M4031" t="b">
        <v>0</v>
      </c>
      <c r="N4031" s="6" t="s">
        <v>8271</v>
      </c>
      <c r="O4031" s="5">
        <f t="shared" si="248"/>
        <v>0</v>
      </c>
      <c r="P4031" t="e">
        <f t="shared" si="249"/>
        <v>#DIV/0!</v>
      </c>
      <c r="Q4031" s="6" t="s">
        <v>8317</v>
      </c>
      <c r="R4031" s="6" t="s">
        <v>8318</v>
      </c>
      <c r="S4031">
        <f t="shared" si="250"/>
        <v>2015</v>
      </c>
      <c r="T4031">
        <f t="shared" si="251"/>
        <v>11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9">
        <v>42403.575694444437</v>
      </c>
      <c r="J4032" s="9">
        <v>42374.446747685179</v>
      </c>
      <c r="K4032" t="b">
        <v>0</v>
      </c>
      <c r="L4032">
        <v>6</v>
      </c>
      <c r="M4032" t="b">
        <v>0</v>
      </c>
      <c r="N4032" s="6" t="s">
        <v>8271</v>
      </c>
      <c r="O4032" s="5">
        <f t="shared" si="248"/>
        <v>16</v>
      </c>
      <c r="P4032">
        <f t="shared" si="249"/>
        <v>66.666666666666671</v>
      </c>
      <c r="Q4032" s="6" t="s">
        <v>8317</v>
      </c>
      <c r="R4032" s="6" t="s">
        <v>8318</v>
      </c>
      <c r="S4032">
        <f t="shared" si="250"/>
        <v>2016</v>
      </c>
      <c r="T4032">
        <f t="shared" si="251"/>
        <v>1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9">
        <v>41991.418564814812</v>
      </c>
      <c r="J4033" s="9">
        <v>41941.376898148148</v>
      </c>
      <c r="K4033" t="b">
        <v>0</v>
      </c>
      <c r="L4033">
        <v>0</v>
      </c>
      <c r="M4033" t="b">
        <v>0</v>
      </c>
      <c r="N4033" s="6" t="s">
        <v>8271</v>
      </c>
      <c r="O4033" s="5">
        <f t="shared" si="248"/>
        <v>0</v>
      </c>
      <c r="P4033" t="e">
        <f t="shared" si="249"/>
        <v>#DIV/0!</v>
      </c>
      <c r="Q4033" s="6" t="s">
        <v>8317</v>
      </c>
      <c r="R4033" s="6" t="s">
        <v>8318</v>
      </c>
      <c r="S4033">
        <f t="shared" si="250"/>
        <v>2014</v>
      </c>
      <c r="T4033">
        <f t="shared" si="251"/>
        <v>10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9">
        <v>42353.642546296294</v>
      </c>
      <c r="J4034" s="9">
        <v>42293.60087962963</v>
      </c>
      <c r="K4034" t="b">
        <v>0</v>
      </c>
      <c r="L4034">
        <v>7</v>
      </c>
      <c r="M4034" t="b">
        <v>0</v>
      </c>
      <c r="N4034" s="6" t="s">
        <v>8271</v>
      </c>
      <c r="O4034" s="5">
        <f t="shared" ref="O4034:O4097" si="252">E4034/D4034*100</f>
        <v>6.8287037037037033</v>
      </c>
      <c r="P4034">
        <f t="shared" ref="P4034:P4097" si="253">E4034/L4034</f>
        <v>59</v>
      </c>
      <c r="Q4034" s="6" t="s">
        <v>8317</v>
      </c>
      <c r="R4034" s="6" t="s">
        <v>8318</v>
      </c>
      <c r="S4034">
        <f t="shared" si="250"/>
        <v>2015</v>
      </c>
      <c r="T4034">
        <f t="shared" si="251"/>
        <v>10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9">
        <v>42645.166666666664</v>
      </c>
      <c r="J4035" s="9">
        <v>42614.06046296296</v>
      </c>
      <c r="K4035" t="b">
        <v>0</v>
      </c>
      <c r="L4035">
        <v>94</v>
      </c>
      <c r="M4035" t="b">
        <v>0</v>
      </c>
      <c r="N4035" s="6" t="s">
        <v>8271</v>
      </c>
      <c r="O4035" s="5">
        <f t="shared" si="252"/>
        <v>25.698702928870294</v>
      </c>
      <c r="P4035">
        <f t="shared" si="253"/>
        <v>65.340319148936175</v>
      </c>
      <c r="Q4035" s="6" t="s">
        <v>8317</v>
      </c>
      <c r="R4035" s="6" t="s">
        <v>8318</v>
      </c>
      <c r="S4035">
        <f t="shared" ref="S4035:S4098" si="254">YEAR(J4035)</f>
        <v>2016</v>
      </c>
      <c r="T4035">
        <f t="shared" ref="T4035:T4098" si="255">MONTH(J4035)</f>
        <v>9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9">
        <v>42097.697337962956</v>
      </c>
      <c r="J4036" s="9">
        <v>42067.739004629628</v>
      </c>
      <c r="K4036" t="b">
        <v>0</v>
      </c>
      <c r="L4036">
        <v>2</v>
      </c>
      <c r="M4036" t="b">
        <v>0</v>
      </c>
      <c r="N4036" s="6" t="s">
        <v>8271</v>
      </c>
      <c r="O4036" s="5">
        <f t="shared" si="252"/>
        <v>1.4814814814814816</v>
      </c>
      <c r="P4036">
        <f t="shared" si="253"/>
        <v>100</v>
      </c>
      <c r="Q4036" s="6" t="s">
        <v>8317</v>
      </c>
      <c r="R4036" s="6" t="s">
        <v>8318</v>
      </c>
      <c r="S4036">
        <f t="shared" si="254"/>
        <v>2015</v>
      </c>
      <c r="T4036">
        <f t="shared" si="255"/>
        <v>3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9">
        <v>41933.674618055549</v>
      </c>
      <c r="J4037" s="9">
        <v>41903.674618055549</v>
      </c>
      <c r="K4037" t="b">
        <v>0</v>
      </c>
      <c r="L4037">
        <v>25</v>
      </c>
      <c r="M4037" t="b">
        <v>0</v>
      </c>
      <c r="N4037" s="6" t="s">
        <v>8271</v>
      </c>
      <c r="O4037" s="5">
        <f t="shared" si="252"/>
        <v>36.85</v>
      </c>
      <c r="P4037">
        <f t="shared" si="253"/>
        <v>147.4</v>
      </c>
      <c r="Q4037" s="6" t="s">
        <v>8317</v>
      </c>
      <c r="R4037" s="6" t="s">
        <v>8318</v>
      </c>
      <c r="S4037">
        <f t="shared" si="254"/>
        <v>2014</v>
      </c>
      <c r="T4037">
        <f t="shared" si="255"/>
        <v>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9">
        <v>41821.729166666664</v>
      </c>
      <c r="J4038" s="9">
        <v>41804.728749999995</v>
      </c>
      <c r="K4038" t="b">
        <v>0</v>
      </c>
      <c r="L4038">
        <v>17</v>
      </c>
      <c r="M4038" t="b">
        <v>0</v>
      </c>
      <c r="N4038" s="6" t="s">
        <v>8271</v>
      </c>
      <c r="O4038" s="5">
        <f t="shared" si="252"/>
        <v>47.05</v>
      </c>
      <c r="P4038">
        <f t="shared" si="253"/>
        <v>166.05882352941177</v>
      </c>
      <c r="Q4038" s="6" t="s">
        <v>8317</v>
      </c>
      <c r="R4038" s="6" t="s">
        <v>8318</v>
      </c>
      <c r="S4038">
        <f t="shared" si="254"/>
        <v>2014</v>
      </c>
      <c r="T4038">
        <f t="shared" si="255"/>
        <v>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9">
        <v>42514.392361111109</v>
      </c>
      <c r="J4039" s="9">
        <v>42496.862442129634</v>
      </c>
      <c r="K4039" t="b">
        <v>0</v>
      </c>
      <c r="L4039">
        <v>2</v>
      </c>
      <c r="M4039" t="b">
        <v>0</v>
      </c>
      <c r="N4039" s="6" t="s">
        <v>8271</v>
      </c>
      <c r="O4039" s="5">
        <f t="shared" si="252"/>
        <v>11.428571428571429</v>
      </c>
      <c r="P4039">
        <f t="shared" si="253"/>
        <v>40</v>
      </c>
      <c r="Q4039" s="6" t="s">
        <v>8317</v>
      </c>
      <c r="R4039" s="6" t="s">
        <v>8318</v>
      </c>
      <c r="S4039">
        <f t="shared" si="254"/>
        <v>2016</v>
      </c>
      <c r="T4039">
        <f t="shared" si="255"/>
        <v>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9">
        <v>41929.59039351852</v>
      </c>
      <c r="J4040" s="9">
        <v>41869.59039351852</v>
      </c>
      <c r="K4040" t="b">
        <v>0</v>
      </c>
      <c r="L4040">
        <v>4</v>
      </c>
      <c r="M4040" t="b">
        <v>0</v>
      </c>
      <c r="N4040" s="6" t="s">
        <v>8271</v>
      </c>
      <c r="O4040" s="5">
        <f t="shared" si="252"/>
        <v>12.04</v>
      </c>
      <c r="P4040">
        <f t="shared" si="253"/>
        <v>75.25</v>
      </c>
      <c r="Q4040" s="6" t="s">
        <v>8317</v>
      </c>
      <c r="R4040" s="6" t="s">
        <v>8318</v>
      </c>
      <c r="S4040">
        <f t="shared" si="254"/>
        <v>2014</v>
      </c>
      <c r="T4040">
        <f t="shared" si="255"/>
        <v>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9">
        <v>42339.040972222218</v>
      </c>
      <c r="J4041" s="9">
        <v>42305.462581018517</v>
      </c>
      <c r="K4041" t="b">
        <v>0</v>
      </c>
      <c r="L4041">
        <v>5</v>
      </c>
      <c r="M4041" t="b">
        <v>0</v>
      </c>
      <c r="N4041" s="6" t="s">
        <v>8271</v>
      </c>
      <c r="O4041" s="5">
        <f t="shared" si="252"/>
        <v>60</v>
      </c>
      <c r="P4041">
        <f t="shared" si="253"/>
        <v>60</v>
      </c>
      <c r="Q4041" s="6" t="s">
        <v>8317</v>
      </c>
      <c r="R4041" s="6" t="s">
        <v>8318</v>
      </c>
      <c r="S4041">
        <f t="shared" si="254"/>
        <v>2015</v>
      </c>
      <c r="T4041">
        <f t="shared" si="255"/>
        <v>10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9">
        <v>42202.916666666664</v>
      </c>
      <c r="J4042" s="9">
        <v>42144.023194444446</v>
      </c>
      <c r="K4042" t="b">
        <v>0</v>
      </c>
      <c r="L4042">
        <v>2</v>
      </c>
      <c r="M4042" t="b">
        <v>0</v>
      </c>
      <c r="N4042" s="6" t="s">
        <v>8271</v>
      </c>
      <c r="O4042" s="5">
        <f t="shared" si="252"/>
        <v>31.25</v>
      </c>
      <c r="P4042">
        <f t="shared" si="253"/>
        <v>1250</v>
      </c>
      <c r="Q4042" s="6" t="s">
        <v>8317</v>
      </c>
      <c r="R4042" s="6" t="s">
        <v>8318</v>
      </c>
      <c r="S4042">
        <f t="shared" si="254"/>
        <v>2015</v>
      </c>
      <c r="T4042">
        <f t="shared" si="255"/>
        <v>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9">
        <v>42619.265671296293</v>
      </c>
      <c r="J4043" s="9">
        <v>42559.265671296293</v>
      </c>
      <c r="K4043" t="b">
        <v>0</v>
      </c>
      <c r="L4043">
        <v>2</v>
      </c>
      <c r="M4043" t="b">
        <v>0</v>
      </c>
      <c r="N4043" s="6" t="s">
        <v>8271</v>
      </c>
      <c r="O4043" s="5">
        <f t="shared" si="252"/>
        <v>0.42</v>
      </c>
      <c r="P4043">
        <f t="shared" si="253"/>
        <v>10.5</v>
      </c>
      <c r="Q4043" s="6" t="s">
        <v>8317</v>
      </c>
      <c r="R4043" s="6" t="s">
        <v>8318</v>
      </c>
      <c r="S4043">
        <f t="shared" si="254"/>
        <v>2016</v>
      </c>
      <c r="T4043">
        <f t="shared" si="255"/>
        <v>7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9">
        <v>42024.594444444439</v>
      </c>
      <c r="J4044" s="9">
        <v>41994.875740740739</v>
      </c>
      <c r="K4044" t="b">
        <v>0</v>
      </c>
      <c r="L4044">
        <v>3</v>
      </c>
      <c r="M4044" t="b">
        <v>0</v>
      </c>
      <c r="N4044" s="6" t="s">
        <v>8271</v>
      </c>
      <c r="O4044" s="5">
        <f t="shared" si="252"/>
        <v>0.21</v>
      </c>
      <c r="P4044">
        <f t="shared" si="253"/>
        <v>7</v>
      </c>
      <c r="Q4044" s="6" t="s">
        <v>8317</v>
      </c>
      <c r="R4044" s="6" t="s">
        <v>8318</v>
      </c>
      <c r="S4044">
        <f t="shared" si="254"/>
        <v>2014</v>
      </c>
      <c r="T4044">
        <f t="shared" si="255"/>
        <v>12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9">
        <v>41963.749131944445</v>
      </c>
      <c r="J4045" s="9">
        <v>41948.749131944445</v>
      </c>
      <c r="K4045" t="b">
        <v>0</v>
      </c>
      <c r="L4045">
        <v>0</v>
      </c>
      <c r="M4045" t="b">
        <v>0</v>
      </c>
      <c r="N4045" s="6" t="s">
        <v>8271</v>
      </c>
      <c r="O4045" s="5">
        <f t="shared" si="252"/>
        <v>0</v>
      </c>
      <c r="P4045" t="e">
        <f t="shared" si="253"/>
        <v>#DIV/0!</v>
      </c>
      <c r="Q4045" s="6" t="s">
        <v>8317</v>
      </c>
      <c r="R4045" s="6" t="s">
        <v>8318</v>
      </c>
      <c r="S4045">
        <f t="shared" si="254"/>
        <v>2014</v>
      </c>
      <c r="T4045">
        <f t="shared" si="255"/>
        <v>11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9">
        <v>42103.999999999993</v>
      </c>
      <c r="J4046" s="9">
        <v>42074.011365740742</v>
      </c>
      <c r="K4046" t="b">
        <v>0</v>
      </c>
      <c r="L4046">
        <v>4</v>
      </c>
      <c r="M4046" t="b">
        <v>0</v>
      </c>
      <c r="N4046" s="6" t="s">
        <v>8271</v>
      </c>
      <c r="O4046" s="5">
        <f t="shared" si="252"/>
        <v>37.5</v>
      </c>
      <c r="P4046">
        <f t="shared" si="253"/>
        <v>56.25</v>
      </c>
      <c r="Q4046" s="6" t="s">
        <v>8317</v>
      </c>
      <c r="R4046" s="6" t="s">
        <v>8318</v>
      </c>
      <c r="S4046">
        <f t="shared" si="254"/>
        <v>2015</v>
      </c>
      <c r="T4046">
        <f t="shared" si="255"/>
        <v>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9">
        <v>41871.992928240739</v>
      </c>
      <c r="J4047" s="9">
        <v>41841.992928240739</v>
      </c>
      <c r="K4047" t="b">
        <v>0</v>
      </c>
      <c r="L4047">
        <v>1</v>
      </c>
      <c r="M4047" t="b">
        <v>0</v>
      </c>
      <c r="N4047" s="6" t="s">
        <v>8271</v>
      </c>
      <c r="O4047" s="5">
        <f t="shared" si="252"/>
        <v>0.02</v>
      </c>
      <c r="P4047">
        <f t="shared" si="253"/>
        <v>1</v>
      </c>
      <c r="Q4047" s="6" t="s">
        <v>8317</v>
      </c>
      <c r="R4047" s="6" t="s">
        <v>8318</v>
      </c>
      <c r="S4047">
        <f t="shared" si="254"/>
        <v>2014</v>
      </c>
      <c r="T4047">
        <f t="shared" si="255"/>
        <v>7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9">
        <v>41934.442245370366</v>
      </c>
      <c r="J4048" s="9">
        <v>41904.442245370366</v>
      </c>
      <c r="K4048" t="b">
        <v>0</v>
      </c>
      <c r="L4048">
        <v>12</v>
      </c>
      <c r="M4048" t="b">
        <v>0</v>
      </c>
      <c r="N4048" s="6" t="s">
        <v>8271</v>
      </c>
      <c r="O4048" s="5">
        <f t="shared" si="252"/>
        <v>8.2142857142857135</v>
      </c>
      <c r="P4048">
        <f t="shared" si="253"/>
        <v>38.333333333333336</v>
      </c>
      <c r="Q4048" s="6" t="s">
        <v>8317</v>
      </c>
      <c r="R4048" s="6" t="s">
        <v>8318</v>
      </c>
      <c r="S4048">
        <f t="shared" si="254"/>
        <v>2014</v>
      </c>
      <c r="T4048">
        <f t="shared" si="255"/>
        <v>9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9">
        <v>42014.833333333336</v>
      </c>
      <c r="J4049" s="9">
        <v>41990.814155092587</v>
      </c>
      <c r="K4049" t="b">
        <v>0</v>
      </c>
      <c r="L4049">
        <v>4</v>
      </c>
      <c r="M4049" t="b">
        <v>0</v>
      </c>
      <c r="N4049" s="6" t="s">
        <v>8271</v>
      </c>
      <c r="O4049" s="5">
        <f t="shared" si="252"/>
        <v>2.1999999999999997</v>
      </c>
      <c r="P4049">
        <f t="shared" si="253"/>
        <v>27.5</v>
      </c>
      <c r="Q4049" s="6" t="s">
        <v>8317</v>
      </c>
      <c r="R4049" s="6" t="s">
        <v>8318</v>
      </c>
      <c r="S4049">
        <f t="shared" si="254"/>
        <v>2014</v>
      </c>
      <c r="T4049">
        <f t="shared" si="255"/>
        <v>12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9">
        <v>42471.259108796294</v>
      </c>
      <c r="J4050" s="9">
        <v>42436.300775462958</v>
      </c>
      <c r="K4050" t="b">
        <v>0</v>
      </c>
      <c r="L4050">
        <v>91</v>
      </c>
      <c r="M4050" t="b">
        <v>0</v>
      </c>
      <c r="N4050" s="6" t="s">
        <v>8271</v>
      </c>
      <c r="O4050" s="5">
        <f t="shared" si="252"/>
        <v>17.652941176470588</v>
      </c>
      <c r="P4050">
        <f t="shared" si="253"/>
        <v>32.978021978021978</v>
      </c>
      <c r="Q4050" s="6" t="s">
        <v>8317</v>
      </c>
      <c r="R4050" s="6" t="s">
        <v>8318</v>
      </c>
      <c r="S4050">
        <f t="shared" si="254"/>
        <v>2016</v>
      </c>
      <c r="T4050">
        <f t="shared" si="255"/>
        <v>3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9">
        <v>42199.750173611108</v>
      </c>
      <c r="J4051" s="9">
        <v>42169.750173611108</v>
      </c>
      <c r="K4051" t="b">
        <v>0</v>
      </c>
      <c r="L4051">
        <v>1</v>
      </c>
      <c r="M4051" t="b">
        <v>0</v>
      </c>
      <c r="N4051" s="6" t="s">
        <v>8271</v>
      </c>
      <c r="O4051" s="5">
        <f t="shared" si="252"/>
        <v>0.08</v>
      </c>
      <c r="P4051">
        <f t="shared" si="253"/>
        <v>16</v>
      </c>
      <c r="Q4051" s="6" t="s">
        <v>8317</v>
      </c>
      <c r="R4051" s="6" t="s">
        <v>8318</v>
      </c>
      <c r="S4051">
        <f t="shared" si="254"/>
        <v>2015</v>
      </c>
      <c r="T4051">
        <f t="shared" si="255"/>
        <v>6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9">
        <v>41935.428136574068</v>
      </c>
      <c r="J4052" s="9">
        <v>41905.428136574068</v>
      </c>
      <c r="K4052" t="b">
        <v>0</v>
      </c>
      <c r="L4052">
        <v>1</v>
      </c>
      <c r="M4052" t="b">
        <v>0</v>
      </c>
      <c r="N4052" s="6" t="s">
        <v>8271</v>
      </c>
      <c r="O4052" s="5">
        <f t="shared" si="252"/>
        <v>6.6666666666666666E-2</v>
      </c>
      <c r="P4052">
        <f t="shared" si="253"/>
        <v>1</v>
      </c>
      <c r="Q4052" s="6" t="s">
        <v>8317</v>
      </c>
      <c r="R4052" s="6" t="s">
        <v>8318</v>
      </c>
      <c r="S4052">
        <f t="shared" si="254"/>
        <v>2014</v>
      </c>
      <c r="T4052">
        <f t="shared" si="255"/>
        <v>9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9">
        <v>41768.078472222223</v>
      </c>
      <c r="J4053" s="9">
        <v>41761.601817129631</v>
      </c>
      <c r="K4053" t="b">
        <v>0</v>
      </c>
      <c r="L4053">
        <v>0</v>
      </c>
      <c r="M4053" t="b">
        <v>0</v>
      </c>
      <c r="N4053" s="6" t="s">
        <v>8271</v>
      </c>
      <c r="O4053" s="5">
        <f t="shared" si="252"/>
        <v>0</v>
      </c>
      <c r="P4053" t="e">
        <f t="shared" si="253"/>
        <v>#DIV/0!</v>
      </c>
      <c r="Q4053" s="6" t="s">
        <v>8317</v>
      </c>
      <c r="R4053" s="6" t="s">
        <v>8318</v>
      </c>
      <c r="S4053">
        <f t="shared" si="254"/>
        <v>2014</v>
      </c>
      <c r="T4053">
        <f t="shared" si="255"/>
        <v>5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9">
        <v>41925.670324074068</v>
      </c>
      <c r="J4054" s="9">
        <v>41865.670324074068</v>
      </c>
      <c r="K4054" t="b">
        <v>0</v>
      </c>
      <c r="L4054">
        <v>13</v>
      </c>
      <c r="M4054" t="b">
        <v>0</v>
      </c>
      <c r="N4054" s="6" t="s">
        <v>8271</v>
      </c>
      <c r="O4054" s="5">
        <f t="shared" si="252"/>
        <v>37.533333333333339</v>
      </c>
      <c r="P4054">
        <f t="shared" si="253"/>
        <v>86.615384615384613</v>
      </c>
      <c r="Q4054" s="6" t="s">
        <v>8317</v>
      </c>
      <c r="R4054" s="6" t="s">
        <v>8318</v>
      </c>
      <c r="S4054">
        <f t="shared" si="254"/>
        <v>2014</v>
      </c>
      <c r="T4054">
        <f t="shared" si="255"/>
        <v>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9">
        <v>41958.624999999993</v>
      </c>
      <c r="J4055" s="9">
        <v>41928.481805555552</v>
      </c>
      <c r="K4055" t="b">
        <v>0</v>
      </c>
      <c r="L4055">
        <v>2</v>
      </c>
      <c r="M4055" t="b">
        <v>0</v>
      </c>
      <c r="N4055" s="6" t="s">
        <v>8271</v>
      </c>
      <c r="O4055" s="5">
        <f t="shared" si="252"/>
        <v>22</v>
      </c>
      <c r="P4055">
        <f t="shared" si="253"/>
        <v>55</v>
      </c>
      <c r="Q4055" s="6" t="s">
        <v>8317</v>
      </c>
      <c r="R4055" s="6" t="s">
        <v>8318</v>
      </c>
      <c r="S4055">
        <f t="shared" si="254"/>
        <v>2014</v>
      </c>
      <c r="T4055">
        <f t="shared" si="255"/>
        <v>10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9">
        <v>42643.958333333336</v>
      </c>
      <c r="J4056" s="9">
        <v>42613.632928240739</v>
      </c>
      <c r="K4056" t="b">
        <v>0</v>
      </c>
      <c r="L4056">
        <v>0</v>
      </c>
      <c r="M4056" t="b">
        <v>0</v>
      </c>
      <c r="N4056" s="6" t="s">
        <v>8271</v>
      </c>
      <c r="O4056" s="5">
        <f t="shared" si="252"/>
        <v>0</v>
      </c>
      <c r="P4056" t="e">
        <f t="shared" si="253"/>
        <v>#DIV/0!</v>
      </c>
      <c r="Q4056" s="6" t="s">
        <v>8317</v>
      </c>
      <c r="R4056" s="6" t="s">
        <v>8318</v>
      </c>
      <c r="S4056">
        <f t="shared" si="254"/>
        <v>2016</v>
      </c>
      <c r="T4056">
        <f t="shared" si="255"/>
        <v>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9">
        <v>41809.44017361111</v>
      </c>
      <c r="J4057" s="9">
        <v>41779.44017361111</v>
      </c>
      <c r="K4057" t="b">
        <v>0</v>
      </c>
      <c r="L4057">
        <v>21</v>
      </c>
      <c r="M4057" t="b">
        <v>0</v>
      </c>
      <c r="N4057" s="6" t="s">
        <v>8271</v>
      </c>
      <c r="O4057" s="5">
        <f t="shared" si="252"/>
        <v>17.62</v>
      </c>
      <c r="P4057">
        <f t="shared" si="253"/>
        <v>41.952380952380949</v>
      </c>
      <c r="Q4057" s="6" t="s">
        <v>8317</v>
      </c>
      <c r="R4057" s="6" t="s">
        <v>8318</v>
      </c>
      <c r="S4057">
        <f t="shared" si="254"/>
        <v>2014</v>
      </c>
      <c r="T4057">
        <f t="shared" si="255"/>
        <v>5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9">
        <v>42554.624305555553</v>
      </c>
      <c r="J4058" s="9">
        <v>42534.724988425929</v>
      </c>
      <c r="K4058" t="b">
        <v>0</v>
      </c>
      <c r="L4058">
        <v>9</v>
      </c>
      <c r="M4058" t="b">
        <v>0</v>
      </c>
      <c r="N4058" s="6" t="s">
        <v>8271</v>
      </c>
      <c r="O4058" s="5">
        <f t="shared" si="252"/>
        <v>53</v>
      </c>
      <c r="P4058">
        <f t="shared" si="253"/>
        <v>88.333333333333329</v>
      </c>
      <c r="Q4058" s="6" t="s">
        <v>8317</v>
      </c>
      <c r="R4058" s="6" t="s">
        <v>8318</v>
      </c>
      <c r="S4058">
        <f t="shared" si="254"/>
        <v>2016</v>
      </c>
      <c r="T4058">
        <f t="shared" si="255"/>
        <v>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9">
        <v>42333.749999999993</v>
      </c>
      <c r="J4059" s="9">
        <v>42310.760185185187</v>
      </c>
      <c r="K4059" t="b">
        <v>0</v>
      </c>
      <c r="L4059">
        <v>6</v>
      </c>
      <c r="M4059" t="b">
        <v>0</v>
      </c>
      <c r="N4059" s="6" t="s">
        <v>8271</v>
      </c>
      <c r="O4059" s="5">
        <f t="shared" si="252"/>
        <v>22.142857142857142</v>
      </c>
      <c r="P4059">
        <f t="shared" si="253"/>
        <v>129.16666666666666</v>
      </c>
      <c r="Q4059" s="6" t="s">
        <v>8317</v>
      </c>
      <c r="R4059" s="6" t="s">
        <v>8318</v>
      </c>
      <c r="S4059">
        <f t="shared" si="254"/>
        <v>2015</v>
      </c>
      <c r="T4059">
        <f t="shared" si="255"/>
        <v>11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9">
        <v>42460.957638888889</v>
      </c>
      <c r="J4060" s="9">
        <v>42445.852361111109</v>
      </c>
      <c r="K4060" t="b">
        <v>0</v>
      </c>
      <c r="L4060">
        <v>4</v>
      </c>
      <c r="M4060" t="b">
        <v>0</v>
      </c>
      <c r="N4060" s="6" t="s">
        <v>8271</v>
      </c>
      <c r="O4060" s="5">
        <f t="shared" si="252"/>
        <v>2.5333333333333332</v>
      </c>
      <c r="P4060">
        <f t="shared" si="253"/>
        <v>23.75</v>
      </c>
      <c r="Q4060" s="6" t="s">
        <v>8317</v>
      </c>
      <c r="R4060" s="6" t="s">
        <v>8318</v>
      </c>
      <c r="S4060">
        <f t="shared" si="254"/>
        <v>2016</v>
      </c>
      <c r="T4060">
        <f t="shared" si="255"/>
        <v>3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9">
        <v>41897.916666666664</v>
      </c>
      <c r="J4061" s="9">
        <v>41866.432314814811</v>
      </c>
      <c r="K4061" t="b">
        <v>0</v>
      </c>
      <c r="L4061">
        <v>7</v>
      </c>
      <c r="M4061" t="b">
        <v>0</v>
      </c>
      <c r="N4061" s="6" t="s">
        <v>8271</v>
      </c>
      <c r="O4061" s="5">
        <f t="shared" si="252"/>
        <v>2.5</v>
      </c>
      <c r="P4061">
        <f t="shared" si="253"/>
        <v>35.714285714285715</v>
      </c>
      <c r="Q4061" s="6" t="s">
        <v>8317</v>
      </c>
      <c r="R4061" s="6" t="s">
        <v>8318</v>
      </c>
      <c r="S4061">
        <f t="shared" si="254"/>
        <v>2014</v>
      </c>
      <c r="T4061">
        <f t="shared" si="255"/>
        <v>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9">
        <v>41813.458333333328</v>
      </c>
      <c r="J4062" s="9">
        <v>41779.486759259256</v>
      </c>
      <c r="K4062" t="b">
        <v>0</v>
      </c>
      <c r="L4062">
        <v>5</v>
      </c>
      <c r="M4062" t="b">
        <v>0</v>
      </c>
      <c r="N4062" s="6" t="s">
        <v>8271</v>
      </c>
      <c r="O4062" s="5">
        <f t="shared" si="252"/>
        <v>2.85</v>
      </c>
      <c r="P4062">
        <f t="shared" si="253"/>
        <v>57</v>
      </c>
      <c r="Q4062" s="6" t="s">
        <v>8317</v>
      </c>
      <c r="R4062" s="6" t="s">
        <v>8318</v>
      </c>
      <c r="S4062">
        <f t="shared" si="254"/>
        <v>2014</v>
      </c>
      <c r="T4062">
        <f t="shared" si="255"/>
        <v>5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9">
        <v>42480.891469907401</v>
      </c>
      <c r="J4063" s="9">
        <v>42420.933136574073</v>
      </c>
      <c r="K4063" t="b">
        <v>0</v>
      </c>
      <c r="L4063">
        <v>0</v>
      </c>
      <c r="M4063" t="b">
        <v>0</v>
      </c>
      <c r="N4063" s="6" t="s">
        <v>8271</v>
      </c>
      <c r="O4063" s="5">
        <f t="shared" si="252"/>
        <v>0</v>
      </c>
      <c r="P4063" t="e">
        <f t="shared" si="253"/>
        <v>#DIV/0!</v>
      </c>
      <c r="Q4063" s="6" t="s">
        <v>8317</v>
      </c>
      <c r="R4063" s="6" t="s">
        <v>8318</v>
      </c>
      <c r="S4063">
        <f t="shared" si="254"/>
        <v>2016</v>
      </c>
      <c r="T4063">
        <f t="shared" si="255"/>
        <v>2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9">
        <v>42553.530879629623</v>
      </c>
      <c r="J4064" s="9">
        <v>42523.530879629623</v>
      </c>
      <c r="K4064" t="b">
        <v>0</v>
      </c>
      <c r="L4064">
        <v>3</v>
      </c>
      <c r="M4064" t="b">
        <v>0</v>
      </c>
      <c r="N4064" s="6" t="s">
        <v>8271</v>
      </c>
      <c r="O4064" s="5">
        <f t="shared" si="252"/>
        <v>2.4500000000000002</v>
      </c>
      <c r="P4064">
        <f t="shared" si="253"/>
        <v>163.33333333333334</v>
      </c>
      <c r="Q4064" s="6" t="s">
        <v>8317</v>
      </c>
      <c r="R4064" s="6" t="s">
        <v>8318</v>
      </c>
      <c r="S4064">
        <f t="shared" si="254"/>
        <v>2016</v>
      </c>
      <c r="T4064">
        <f t="shared" si="255"/>
        <v>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9">
        <v>41817.473194444443</v>
      </c>
      <c r="J4065" s="9">
        <v>41787.473194444443</v>
      </c>
      <c r="K4065" t="b">
        <v>0</v>
      </c>
      <c r="L4065">
        <v>9</v>
      </c>
      <c r="M4065" t="b">
        <v>0</v>
      </c>
      <c r="N4065" s="6" t="s">
        <v>8271</v>
      </c>
      <c r="O4065" s="5">
        <f t="shared" si="252"/>
        <v>1.4210526315789473</v>
      </c>
      <c r="P4065">
        <f t="shared" si="253"/>
        <v>15</v>
      </c>
      <c r="Q4065" s="6" t="s">
        <v>8317</v>
      </c>
      <c r="R4065" s="6" t="s">
        <v>8318</v>
      </c>
      <c r="S4065">
        <f t="shared" si="254"/>
        <v>2014</v>
      </c>
      <c r="T4065">
        <f t="shared" si="255"/>
        <v>5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9">
        <v>42123.379930555551</v>
      </c>
      <c r="J4066" s="9">
        <v>42093.379930555551</v>
      </c>
      <c r="K4066" t="b">
        <v>0</v>
      </c>
      <c r="L4066">
        <v>6</v>
      </c>
      <c r="M4066" t="b">
        <v>0</v>
      </c>
      <c r="N4066" s="6" t="s">
        <v>8271</v>
      </c>
      <c r="O4066" s="5">
        <f t="shared" si="252"/>
        <v>19.25</v>
      </c>
      <c r="P4066">
        <f t="shared" si="253"/>
        <v>64.166666666666671</v>
      </c>
      <c r="Q4066" s="6" t="s">
        <v>8317</v>
      </c>
      <c r="R4066" s="6" t="s">
        <v>8318</v>
      </c>
      <c r="S4066">
        <f t="shared" si="254"/>
        <v>2015</v>
      </c>
      <c r="T4066">
        <f t="shared" si="255"/>
        <v>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9">
        <v>41863.74318287037</v>
      </c>
      <c r="J4067" s="9">
        <v>41833.74318287037</v>
      </c>
      <c r="K4067" t="b">
        <v>0</v>
      </c>
      <c r="L4067">
        <v>4</v>
      </c>
      <c r="M4067" t="b">
        <v>0</v>
      </c>
      <c r="N4067" s="6" t="s">
        <v>8271</v>
      </c>
      <c r="O4067" s="5">
        <f t="shared" si="252"/>
        <v>0.67500000000000004</v>
      </c>
      <c r="P4067">
        <f t="shared" si="253"/>
        <v>6.75</v>
      </c>
      <c r="Q4067" s="6" t="s">
        <v>8317</v>
      </c>
      <c r="R4067" s="6" t="s">
        <v>8318</v>
      </c>
      <c r="S4067">
        <f t="shared" si="254"/>
        <v>2014</v>
      </c>
      <c r="T4067">
        <f t="shared" si="255"/>
        <v>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9">
        <v>42508.830879629626</v>
      </c>
      <c r="J4068" s="9">
        <v>42478.830879629626</v>
      </c>
      <c r="K4068" t="b">
        <v>0</v>
      </c>
      <c r="L4068">
        <v>1</v>
      </c>
      <c r="M4068" t="b">
        <v>0</v>
      </c>
      <c r="N4068" s="6" t="s">
        <v>8271</v>
      </c>
      <c r="O4068" s="5">
        <f t="shared" si="252"/>
        <v>0.16666666666666669</v>
      </c>
      <c r="P4068">
        <f t="shared" si="253"/>
        <v>25</v>
      </c>
      <c r="Q4068" s="6" t="s">
        <v>8317</v>
      </c>
      <c r="R4068" s="6" t="s">
        <v>8318</v>
      </c>
      <c r="S4068">
        <f t="shared" si="254"/>
        <v>2016</v>
      </c>
      <c r="T4068">
        <f t="shared" si="255"/>
        <v>4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9">
        <v>42274.909143518518</v>
      </c>
      <c r="J4069" s="9">
        <v>42234.909143518518</v>
      </c>
      <c r="K4069" t="b">
        <v>0</v>
      </c>
      <c r="L4069">
        <v>17</v>
      </c>
      <c r="M4069" t="b">
        <v>0</v>
      </c>
      <c r="N4069" s="6" t="s">
        <v>8271</v>
      </c>
      <c r="O4069" s="5">
        <f t="shared" si="252"/>
        <v>60.9</v>
      </c>
      <c r="P4069">
        <f t="shared" si="253"/>
        <v>179.11764705882354</v>
      </c>
      <c r="Q4069" s="6" t="s">
        <v>8317</v>
      </c>
      <c r="R4069" s="6" t="s">
        <v>8318</v>
      </c>
      <c r="S4069">
        <f t="shared" si="254"/>
        <v>2015</v>
      </c>
      <c r="T4069">
        <f t="shared" si="255"/>
        <v>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9">
        <v>42748.753472222219</v>
      </c>
      <c r="J4070" s="9">
        <v>42718.755266203698</v>
      </c>
      <c r="K4070" t="b">
        <v>0</v>
      </c>
      <c r="L4070">
        <v>1</v>
      </c>
      <c r="M4070" t="b">
        <v>0</v>
      </c>
      <c r="N4070" s="6" t="s">
        <v>8271</v>
      </c>
      <c r="O4070" s="5">
        <f t="shared" si="252"/>
        <v>1</v>
      </c>
      <c r="P4070">
        <f t="shared" si="253"/>
        <v>34.950000000000003</v>
      </c>
      <c r="Q4070" s="6" t="s">
        <v>8317</v>
      </c>
      <c r="R4070" s="6" t="s">
        <v>8318</v>
      </c>
      <c r="S4070">
        <f t="shared" si="254"/>
        <v>2016</v>
      </c>
      <c r="T4070">
        <f t="shared" si="255"/>
        <v>12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9">
        <v>42063.291666666664</v>
      </c>
      <c r="J4071" s="9">
        <v>42022.453194444439</v>
      </c>
      <c r="K4071" t="b">
        <v>0</v>
      </c>
      <c r="L4071">
        <v>13</v>
      </c>
      <c r="M4071" t="b">
        <v>0</v>
      </c>
      <c r="N4071" s="6" t="s">
        <v>8271</v>
      </c>
      <c r="O4071" s="5">
        <f t="shared" si="252"/>
        <v>34.4</v>
      </c>
      <c r="P4071">
        <f t="shared" si="253"/>
        <v>33.07692307692308</v>
      </c>
      <c r="Q4071" s="6" t="s">
        <v>8317</v>
      </c>
      <c r="R4071" s="6" t="s">
        <v>8318</v>
      </c>
      <c r="S4071">
        <f t="shared" si="254"/>
        <v>2015</v>
      </c>
      <c r="T4071">
        <f t="shared" si="255"/>
        <v>1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9">
        <v>42063.916666666664</v>
      </c>
      <c r="J4072" s="9">
        <v>42031.458564814813</v>
      </c>
      <c r="K4072" t="b">
        <v>0</v>
      </c>
      <c r="L4072">
        <v>6</v>
      </c>
      <c r="M4072" t="b">
        <v>0</v>
      </c>
      <c r="N4072" s="6" t="s">
        <v>8271</v>
      </c>
      <c r="O4072" s="5">
        <f t="shared" si="252"/>
        <v>16.5</v>
      </c>
      <c r="P4072">
        <f t="shared" si="253"/>
        <v>27.5</v>
      </c>
      <c r="Q4072" s="6" t="s">
        <v>8317</v>
      </c>
      <c r="R4072" s="6" t="s">
        <v>8318</v>
      </c>
      <c r="S4072">
        <f t="shared" si="254"/>
        <v>2015</v>
      </c>
      <c r="T4072">
        <f t="shared" si="255"/>
        <v>1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9">
        <v>42730.59642361111</v>
      </c>
      <c r="J4073" s="9">
        <v>42700.59642361111</v>
      </c>
      <c r="K4073" t="b">
        <v>0</v>
      </c>
      <c r="L4073">
        <v>0</v>
      </c>
      <c r="M4073" t="b">
        <v>0</v>
      </c>
      <c r="N4073" s="6" t="s">
        <v>8271</v>
      </c>
      <c r="O4073" s="5">
        <f t="shared" si="252"/>
        <v>0</v>
      </c>
      <c r="P4073" t="e">
        <f t="shared" si="253"/>
        <v>#DIV/0!</v>
      </c>
      <c r="Q4073" s="6" t="s">
        <v>8317</v>
      </c>
      <c r="R4073" s="6" t="s">
        <v>8318</v>
      </c>
      <c r="S4073">
        <f t="shared" si="254"/>
        <v>2016</v>
      </c>
      <c r="T4073">
        <f t="shared" si="255"/>
        <v>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9">
        <v>41872.566099537034</v>
      </c>
      <c r="J4074" s="9">
        <v>41812.566099537034</v>
      </c>
      <c r="K4074" t="b">
        <v>0</v>
      </c>
      <c r="L4074">
        <v>2</v>
      </c>
      <c r="M4074" t="b">
        <v>0</v>
      </c>
      <c r="N4074" s="6" t="s">
        <v>8271</v>
      </c>
      <c r="O4074" s="5">
        <f t="shared" si="252"/>
        <v>0.4</v>
      </c>
      <c r="P4074">
        <f t="shared" si="253"/>
        <v>2</v>
      </c>
      <c r="Q4074" s="6" t="s">
        <v>8317</v>
      </c>
      <c r="R4074" s="6" t="s">
        <v>8318</v>
      </c>
      <c r="S4074">
        <f t="shared" si="254"/>
        <v>2014</v>
      </c>
      <c r="T4074">
        <f t="shared" si="255"/>
        <v>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9">
        <v>42132.958333333336</v>
      </c>
      <c r="J4075" s="9">
        <v>42078.136875000004</v>
      </c>
      <c r="K4075" t="b">
        <v>0</v>
      </c>
      <c r="L4075">
        <v>2</v>
      </c>
      <c r="M4075" t="b">
        <v>0</v>
      </c>
      <c r="N4075" s="6" t="s">
        <v>8271</v>
      </c>
      <c r="O4075" s="5">
        <f t="shared" si="252"/>
        <v>1.0571428571428572</v>
      </c>
      <c r="P4075">
        <f t="shared" si="253"/>
        <v>18.5</v>
      </c>
      <c r="Q4075" s="6" t="s">
        <v>8317</v>
      </c>
      <c r="R4075" s="6" t="s">
        <v>8318</v>
      </c>
      <c r="S4075">
        <f t="shared" si="254"/>
        <v>2015</v>
      </c>
      <c r="T4075">
        <f t="shared" si="255"/>
        <v>3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9">
        <v>42313.386284722219</v>
      </c>
      <c r="J4076" s="9">
        <v>42283.344618055555</v>
      </c>
      <c r="K4076" t="b">
        <v>0</v>
      </c>
      <c r="L4076">
        <v>21</v>
      </c>
      <c r="M4076" t="b">
        <v>0</v>
      </c>
      <c r="N4076" s="6" t="s">
        <v>8271</v>
      </c>
      <c r="O4076" s="5">
        <f t="shared" si="252"/>
        <v>26.727272727272727</v>
      </c>
      <c r="P4076">
        <f t="shared" si="253"/>
        <v>35</v>
      </c>
      <c r="Q4076" s="6" t="s">
        <v>8317</v>
      </c>
      <c r="R4076" s="6" t="s">
        <v>8318</v>
      </c>
      <c r="S4076">
        <f t="shared" si="254"/>
        <v>2015</v>
      </c>
      <c r="T4076">
        <f t="shared" si="255"/>
        <v>10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9">
        <v>41820.519444444442</v>
      </c>
      <c r="J4077" s="9">
        <v>41778.837604166663</v>
      </c>
      <c r="K4077" t="b">
        <v>0</v>
      </c>
      <c r="L4077">
        <v>13</v>
      </c>
      <c r="M4077" t="b">
        <v>0</v>
      </c>
      <c r="N4077" s="6" t="s">
        <v>8271</v>
      </c>
      <c r="O4077" s="5">
        <f t="shared" si="252"/>
        <v>28.799999999999997</v>
      </c>
      <c r="P4077">
        <f t="shared" si="253"/>
        <v>44.307692307692307</v>
      </c>
      <c r="Q4077" s="6" t="s">
        <v>8317</v>
      </c>
      <c r="R4077" s="6" t="s">
        <v>8318</v>
      </c>
      <c r="S4077">
        <f t="shared" si="254"/>
        <v>2014</v>
      </c>
      <c r="T4077">
        <f t="shared" si="255"/>
        <v>5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9">
        <v>41933.618749999994</v>
      </c>
      <c r="J4078" s="9">
        <v>41905.587372685186</v>
      </c>
      <c r="K4078" t="b">
        <v>0</v>
      </c>
      <c r="L4078">
        <v>0</v>
      </c>
      <c r="M4078" t="b">
        <v>0</v>
      </c>
      <c r="N4078" s="6" t="s">
        <v>8271</v>
      </c>
      <c r="O4078" s="5">
        <f t="shared" si="252"/>
        <v>0</v>
      </c>
      <c r="P4078" t="e">
        <f t="shared" si="253"/>
        <v>#DIV/0!</v>
      </c>
      <c r="Q4078" s="6" t="s">
        <v>8317</v>
      </c>
      <c r="R4078" s="6" t="s">
        <v>8318</v>
      </c>
      <c r="S4078">
        <f t="shared" si="254"/>
        <v>2014</v>
      </c>
      <c r="T4078">
        <f t="shared" si="255"/>
        <v>9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9">
        <v>42725.502245370364</v>
      </c>
      <c r="J4079" s="9">
        <v>42695.502245370364</v>
      </c>
      <c r="K4079" t="b">
        <v>0</v>
      </c>
      <c r="L4079">
        <v>6</v>
      </c>
      <c r="M4079" t="b">
        <v>0</v>
      </c>
      <c r="N4079" s="6" t="s">
        <v>8271</v>
      </c>
      <c r="O4079" s="5">
        <f t="shared" si="252"/>
        <v>8.9</v>
      </c>
      <c r="P4079">
        <f t="shared" si="253"/>
        <v>222.5</v>
      </c>
      <c r="Q4079" s="6" t="s">
        <v>8317</v>
      </c>
      <c r="R4079" s="6" t="s">
        <v>8318</v>
      </c>
      <c r="S4079">
        <f t="shared" si="254"/>
        <v>2016</v>
      </c>
      <c r="T4079">
        <f t="shared" si="255"/>
        <v>11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9">
        <v>42762.579189814809</v>
      </c>
      <c r="J4080" s="9">
        <v>42732.579189814809</v>
      </c>
      <c r="K4080" t="b">
        <v>0</v>
      </c>
      <c r="L4080">
        <v>0</v>
      </c>
      <c r="M4080" t="b">
        <v>0</v>
      </c>
      <c r="N4080" s="6" t="s">
        <v>8271</v>
      </c>
      <c r="O4080" s="5">
        <f t="shared" si="252"/>
        <v>0</v>
      </c>
      <c r="P4080" t="e">
        <f t="shared" si="253"/>
        <v>#DIV/0!</v>
      </c>
      <c r="Q4080" s="6" t="s">
        <v>8317</v>
      </c>
      <c r="R4080" s="6" t="s">
        <v>8318</v>
      </c>
      <c r="S4080">
        <f t="shared" si="254"/>
        <v>2016</v>
      </c>
      <c r="T4080">
        <f t="shared" si="255"/>
        <v>12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9">
        <v>42540.730567129627</v>
      </c>
      <c r="J4081" s="9">
        <v>42510.730567129627</v>
      </c>
      <c r="K4081" t="b">
        <v>0</v>
      </c>
      <c r="L4081">
        <v>1</v>
      </c>
      <c r="M4081" t="b">
        <v>0</v>
      </c>
      <c r="N4081" s="6" t="s">
        <v>8271</v>
      </c>
      <c r="O4081" s="5">
        <f t="shared" si="252"/>
        <v>0.16666666666666669</v>
      </c>
      <c r="P4081">
        <f t="shared" si="253"/>
        <v>5</v>
      </c>
      <c r="Q4081" s="6" t="s">
        <v>8317</v>
      </c>
      <c r="R4081" s="6" t="s">
        <v>8318</v>
      </c>
      <c r="S4081">
        <f t="shared" si="254"/>
        <v>2016</v>
      </c>
      <c r="T4081">
        <f t="shared" si="255"/>
        <v>5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9">
        <v>42535.57916666667</v>
      </c>
      <c r="J4082" s="9">
        <v>42511.489768518521</v>
      </c>
      <c r="K4082" t="b">
        <v>0</v>
      </c>
      <c r="L4082">
        <v>0</v>
      </c>
      <c r="M4082" t="b">
        <v>0</v>
      </c>
      <c r="N4082" s="6" t="s">
        <v>8271</v>
      </c>
      <c r="O4082" s="5">
        <f t="shared" si="252"/>
        <v>0</v>
      </c>
      <c r="P4082" t="e">
        <f t="shared" si="253"/>
        <v>#DIV/0!</v>
      </c>
      <c r="Q4082" s="6" t="s">
        <v>8317</v>
      </c>
      <c r="R4082" s="6" t="s">
        <v>8318</v>
      </c>
      <c r="S4082">
        <f t="shared" si="254"/>
        <v>2016</v>
      </c>
      <c r="T4082">
        <f t="shared" si="255"/>
        <v>5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9">
        <v>42071.331307870372</v>
      </c>
      <c r="J4083" s="9">
        <v>42041.372974537029</v>
      </c>
      <c r="K4083" t="b">
        <v>0</v>
      </c>
      <c r="L4083">
        <v>12</v>
      </c>
      <c r="M4083" t="b">
        <v>0</v>
      </c>
      <c r="N4083" s="6" t="s">
        <v>8271</v>
      </c>
      <c r="O4083" s="5">
        <f t="shared" si="252"/>
        <v>15.737410071942445</v>
      </c>
      <c r="P4083">
        <f t="shared" si="253"/>
        <v>29.166666666666668</v>
      </c>
      <c r="Q4083" s="6" t="s">
        <v>8317</v>
      </c>
      <c r="R4083" s="6" t="s">
        <v>8318</v>
      </c>
      <c r="S4083">
        <f t="shared" si="254"/>
        <v>2015</v>
      </c>
      <c r="T4083">
        <f t="shared" si="255"/>
        <v>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9">
        <v>42322.749999999993</v>
      </c>
      <c r="J4084" s="9">
        <v>42306.980937499997</v>
      </c>
      <c r="K4084" t="b">
        <v>0</v>
      </c>
      <c r="L4084">
        <v>2</v>
      </c>
      <c r="M4084" t="b">
        <v>0</v>
      </c>
      <c r="N4084" s="6" t="s">
        <v>8271</v>
      </c>
      <c r="O4084" s="5">
        <f t="shared" si="252"/>
        <v>2</v>
      </c>
      <c r="P4084">
        <f t="shared" si="253"/>
        <v>1.5</v>
      </c>
      <c r="Q4084" s="6" t="s">
        <v>8317</v>
      </c>
      <c r="R4084" s="6" t="s">
        <v>8318</v>
      </c>
      <c r="S4084">
        <f t="shared" si="254"/>
        <v>2015</v>
      </c>
      <c r="T4084">
        <f t="shared" si="255"/>
        <v>10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9">
        <v>42383.553425925922</v>
      </c>
      <c r="J4085" s="9">
        <v>42353.553425925922</v>
      </c>
      <c r="K4085" t="b">
        <v>0</v>
      </c>
      <c r="L4085">
        <v>6</v>
      </c>
      <c r="M4085" t="b">
        <v>0</v>
      </c>
      <c r="N4085" s="6" t="s">
        <v>8271</v>
      </c>
      <c r="O4085" s="5">
        <f t="shared" si="252"/>
        <v>21.685714285714287</v>
      </c>
      <c r="P4085">
        <f t="shared" si="253"/>
        <v>126.5</v>
      </c>
      <c r="Q4085" s="6" t="s">
        <v>8317</v>
      </c>
      <c r="R4085" s="6" t="s">
        <v>8318</v>
      </c>
      <c r="S4085">
        <f t="shared" si="254"/>
        <v>2015</v>
      </c>
      <c r="T4085">
        <f t="shared" si="255"/>
        <v>12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9">
        <v>42652.228078703702</v>
      </c>
      <c r="J4086" s="9">
        <v>42622.228078703702</v>
      </c>
      <c r="K4086" t="b">
        <v>0</v>
      </c>
      <c r="L4086">
        <v>1</v>
      </c>
      <c r="M4086" t="b">
        <v>0</v>
      </c>
      <c r="N4086" s="6" t="s">
        <v>8271</v>
      </c>
      <c r="O4086" s="5">
        <f t="shared" si="252"/>
        <v>0.33333333333333337</v>
      </c>
      <c r="P4086">
        <f t="shared" si="253"/>
        <v>10</v>
      </c>
      <c r="Q4086" s="6" t="s">
        <v>8317</v>
      </c>
      <c r="R4086" s="6" t="s">
        <v>8318</v>
      </c>
      <c r="S4086">
        <f t="shared" si="254"/>
        <v>2016</v>
      </c>
      <c r="T4086">
        <f t="shared" si="255"/>
        <v>9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9">
        <v>42086.957638888889</v>
      </c>
      <c r="J4087" s="9">
        <v>42058.395543981482</v>
      </c>
      <c r="K4087" t="b">
        <v>0</v>
      </c>
      <c r="L4087">
        <v>1</v>
      </c>
      <c r="M4087" t="b">
        <v>0</v>
      </c>
      <c r="N4087" s="6" t="s">
        <v>8271</v>
      </c>
      <c r="O4087" s="5">
        <f t="shared" si="252"/>
        <v>0.2857142857142857</v>
      </c>
      <c r="P4087">
        <f t="shared" si="253"/>
        <v>10</v>
      </c>
      <c r="Q4087" s="6" t="s">
        <v>8317</v>
      </c>
      <c r="R4087" s="6" t="s">
        <v>8318</v>
      </c>
      <c r="S4087">
        <f t="shared" si="254"/>
        <v>2015</v>
      </c>
      <c r="T4087">
        <f t="shared" si="255"/>
        <v>2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9">
        <v>42328.958333333336</v>
      </c>
      <c r="J4088" s="9">
        <v>42304.732627314814</v>
      </c>
      <c r="K4088" t="b">
        <v>0</v>
      </c>
      <c r="L4088">
        <v>5</v>
      </c>
      <c r="M4088" t="b">
        <v>0</v>
      </c>
      <c r="N4088" s="6" t="s">
        <v>8271</v>
      </c>
      <c r="O4088" s="5">
        <f t="shared" si="252"/>
        <v>4.7</v>
      </c>
      <c r="P4088">
        <f t="shared" si="253"/>
        <v>9.4</v>
      </c>
      <c r="Q4088" s="6" t="s">
        <v>8317</v>
      </c>
      <c r="R4088" s="6" t="s">
        <v>8318</v>
      </c>
      <c r="S4088">
        <f t="shared" si="254"/>
        <v>2015</v>
      </c>
      <c r="T4088">
        <f t="shared" si="255"/>
        <v>10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9">
        <v>42568.53456018518</v>
      </c>
      <c r="J4089" s="9">
        <v>42538.53456018518</v>
      </c>
      <c r="K4089" t="b">
        <v>0</v>
      </c>
      <c r="L4089">
        <v>0</v>
      </c>
      <c r="M4089" t="b">
        <v>0</v>
      </c>
      <c r="N4089" s="6" t="s">
        <v>8271</v>
      </c>
      <c r="O4089" s="5">
        <f t="shared" si="252"/>
        <v>0</v>
      </c>
      <c r="P4089" t="e">
        <f t="shared" si="253"/>
        <v>#DIV/0!</v>
      </c>
      <c r="Q4089" s="6" t="s">
        <v>8317</v>
      </c>
      <c r="R4089" s="6" t="s">
        <v>8318</v>
      </c>
      <c r="S4089">
        <f t="shared" si="254"/>
        <v>2016</v>
      </c>
      <c r="T4089">
        <f t="shared" si="255"/>
        <v>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9">
        <v>42020.226388888892</v>
      </c>
      <c r="J4090" s="9">
        <v>41990.40421296296</v>
      </c>
      <c r="K4090" t="b">
        <v>0</v>
      </c>
      <c r="L4090">
        <v>3</v>
      </c>
      <c r="M4090" t="b">
        <v>0</v>
      </c>
      <c r="N4090" s="6" t="s">
        <v>8271</v>
      </c>
      <c r="O4090" s="5">
        <f t="shared" si="252"/>
        <v>10.8</v>
      </c>
      <c r="P4090">
        <f t="shared" si="253"/>
        <v>72</v>
      </c>
      <c r="Q4090" s="6" t="s">
        <v>8317</v>
      </c>
      <c r="R4090" s="6" t="s">
        <v>8318</v>
      </c>
      <c r="S4090">
        <f t="shared" si="254"/>
        <v>2014</v>
      </c>
      <c r="T4090">
        <f t="shared" si="255"/>
        <v>12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9">
        <v>42155.524305555555</v>
      </c>
      <c r="J4091" s="9">
        <v>42122.524166666662</v>
      </c>
      <c r="K4091" t="b">
        <v>0</v>
      </c>
      <c r="L4091">
        <v>8</v>
      </c>
      <c r="M4091" t="b">
        <v>0</v>
      </c>
      <c r="N4091" s="6" t="s">
        <v>8271</v>
      </c>
      <c r="O4091" s="5">
        <f t="shared" si="252"/>
        <v>4.8</v>
      </c>
      <c r="P4091">
        <f t="shared" si="253"/>
        <v>30</v>
      </c>
      <c r="Q4091" s="6" t="s">
        <v>8317</v>
      </c>
      <c r="R4091" s="6" t="s">
        <v>8318</v>
      </c>
      <c r="S4091">
        <f t="shared" si="254"/>
        <v>2015</v>
      </c>
      <c r="T4091">
        <f t="shared" si="255"/>
        <v>4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9">
        <v>42223.416666666664</v>
      </c>
      <c r="J4092" s="9">
        <v>42209.464548611104</v>
      </c>
      <c r="K4092" t="b">
        <v>0</v>
      </c>
      <c r="L4092">
        <v>3</v>
      </c>
      <c r="M4092" t="b">
        <v>0</v>
      </c>
      <c r="N4092" s="6" t="s">
        <v>8271</v>
      </c>
      <c r="O4092" s="5">
        <f t="shared" si="252"/>
        <v>3.2</v>
      </c>
      <c r="P4092">
        <f t="shared" si="253"/>
        <v>10.666666666666666</v>
      </c>
      <c r="Q4092" s="6" t="s">
        <v>8317</v>
      </c>
      <c r="R4092" s="6" t="s">
        <v>8318</v>
      </c>
      <c r="S4092">
        <f t="shared" si="254"/>
        <v>2015</v>
      </c>
      <c r="T4092">
        <f t="shared" si="255"/>
        <v>7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9">
        <v>42020.298043981478</v>
      </c>
      <c r="J4093" s="9">
        <v>41990.298043981478</v>
      </c>
      <c r="K4093" t="b">
        <v>0</v>
      </c>
      <c r="L4093">
        <v>8</v>
      </c>
      <c r="M4093" t="b">
        <v>0</v>
      </c>
      <c r="N4093" s="6" t="s">
        <v>8271</v>
      </c>
      <c r="O4093" s="5">
        <f t="shared" si="252"/>
        <v>12.75</v>
      </c>
      <c r="P4093">
        <f t="shared" si="253"/>
        <v>25.5</v>
      </c>
      <c r="Q4093" s="6" t="s">
        <v>8317</v>
      </c>
      <c r="R4093" s="6" t="s">
        <v>8318</v>
      </c>
      <c r="S4093">
        <f t="shared" si="254"/>
        <v>2014</v>
      </c>
      <c r="T4093">
        <f t="shared" si="255"/>
        <v>12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9">
        <v>42098.94498842593</v>
      </c>
      <c r="J4094" s="9">
        <v>42038.986655092587</v>
      </c>
      <c r="K4094" t="b">
        <v>0</v>
      </c>
      <c r="L4094">
        <v>1</v>
      </c>
      <c r="M4094" t="b">
        <v>0</v>
      </c>
      <c r="N4094" s="6" t="s">
        <v>8271</v>
      </c>
      <c r="O4094" s="5">
        <f t="shared" si="252"/>
        <v>1.8181818181818181E-2</v>
      </c>
      <c r="P4094">
        <f t="shared" si="253"/>
        <v>20</v>
      </c>
      <c r="Q4094" s="6" t="s">
        <v>8317</v>
      </c>
      <c r="R4094" s="6" t="s">
        <v>8318</v>
      </c>
      <c r="S4094">
        <f t="shared" si="254"/>
        <v>2015</v>
      </c>
      <c r="T4094">
        <f t="shared" si="255"/>
        <v>2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9">
        <v>42238.607557870368</v>
      </c>
      <c r="J4095" s="9">
        <v>42178.607557870368</v>
      </c>
      <c r="K4095" t="b">
        <v>0</v>
      </c>
      <c r="L4095">
        <v>4</v>
      </c>
      <c r="M4095" t="b">
        <v>0</v>
      </c>
      <c r="N4095" s="6" t="s">
        <v>8271</v>
      </c>
      <c r="O4095" s="5">
        <f t="shared" si="252"/>
        <v>2.4</v>
      </c>
      <c r="P4095">
        <f t="shared" si="253"/>
        <v>15</v>
      </c>
      <c r="Q4095" s="6" t="s">
        <v>8317</v>
      </c>
      <c r="R4095" s="6" t="s">
        <v>8318</v>
      </c>
      <c r="S4095">
        <f t="shared" si="254"/>
        <v>2015</v>
      </c>
      <c r="T4095">
        <f t="shared" si="255"/>
        <v>6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9">
        <v>41933.999305555553</v>
      </c>
      <c r="J4096" s="9">
        <v>41889.878472222219</v>
      </c>
      <c r="K4096" t="b">
        <v>0</v>
      </c>
      <c r="L4096">
        <v>8</v>
      </c>
      <c r="M4096" t="b">
        <v>0</v>
      </c>
      <c r="N4096" s="6" t="s">
        <v>8271</v>
      </c>
      <c r="O4096" s="5">
        <f t="shared" si="252"/>
        <v>36.5</v>
      </c>
      <c r="P4096">
        <f t="shared" si="253"/>
        <v>91.25</v>
      </c>
      <c r="Q4096" s="6" t="s">
        <v>8317</v>
      </c>
      <c r="R4096" s="6" t="s">
        <v>8318</v>
      </c>
      <c r="S4096">
        <f t="shared" si="254"/>
        <v>2014</v>
      </c>
      <c r="T4096">
        <f t="shared" si="255"/>
        <v>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9">
        <v>42722.823495370372</v>
      </c>
      <c r="J4097" s="9">
        <v>42692.823495370372</v>
      </c>
      <c r="K4097" t="b">
        <v>0</v>
      </c>
      <c r="L4097">
        <v>1</v>
      </c>
      <c r="M4097" t="b">
        <v>0</v>
      </c>
      <c r="N4097" s="6" t="s">
        <v>8271</v>
      </c>
      <c r="O4097" s="5">
        <f t="shared" si="252"/>
        <v>2.666666666666667</v>
      </c>
      <c r="P4097">
        <f t="shared" si="253"/>
        <v>800</v>
      </c>
      <c r="Q4097" s="6" t="s">
        <v>8317</v>
      </c>
      <c r="R4097" s="6" t="s">
        <v>8318</v>
      </c>
      <c r="S4097">
        <f t="shared" si="254"/>
        <v>2016</v>
      </c>
      <c r="T4097">
        <f t="shared" si="255"/>
        <v>11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9">
        <v>42794.160416666658</v>
      </c>
      <c r="J4098" s="9">
        <v>42750.321979166663</v>
      </c>
      <c r="K4098" t="b">
        <v>0</v>
      </c>
      <c r="L4098">
        <v>5</v>
      </c>
      <c r="M4098" t="b">
        <v>0</v>
      </c>
      <c r="N4098" s="6" t="s">
        <v>8271</v>
      </c>
      <c r="O4098" s="5">
        <f t="shared" ref="O4098:O4115" si="256">E4098/D4098*100</f>
        <v>11.428571428571429</v>
      </c>
      <c r="P4098">
        <f t="shared" ref="P4098:P4115" si="257">E4098/L4098</f>
        <v>80</v>
      </c>
      <c r="Q4098" s="6" t="s">
        <v>8317</v>
      </c>
      <c r="R4098" s="6" t="s">
        <v>8318</v>
      </c>
      <c r="S4098">
        <f t="shared" si="254"/>
        <v>2017</v>
      </c>
      <c r="T4098">
        <f t="shared" si="255"/>
        <v>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9">
        <v>42400.788194444445</v>
      </c>
      <c r="J4099" s="9">
        <v>42344.616168981483</v>
      </c>
      <c r="K4099" t="b">
        <v>0</v>
      </c>
      <c r="L4099">
        <v>0</v>
      </c>
      <c r="M4099" t="b">
        <v>0</v>
      </c>
      <c r="N4099" s="6" t="s">
        <v>8271</v>
      </c>
      <c r="O4099" s="5">
        <f t="shared" si="256"/>
        <v>0</v>
      </c>
      <c r="P4099" t="e">
        <f t="shared" si="257"/>
        <v>#DIV/0!</v>
      </c>
      <c r="Q4099" s="6" t="s">
        <v>8317</v>
      </c>
      <c r="R4099" s="6" t="s">
        <v>8318</v>
      </c>
      <c r="S4099">
        <f t="shared" ref="S4099:S4115" si="258">YEAR(J4099)</f>
        <v>2015</v>
      </c>
      <c r="T4099">
        <f t="shared" ref="T4099:T4115" si="259">MONTH(J4099)</f>
        <v>12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9">
        <v>42525.51385416666</v>
      </c>
      <c r="J4100" s="9">
        <v>42495.51385416666</v>
      </c>
      <c r="K4100" t="b">
        <v>0</v>
      </c>
      <c r="L4100">
        <v>0</v>
      </c>
      <c r="M4100" t="b">
        <v>0</v>
      </c>
      <c r="N4100" s="6" t="s">
        <v>8271</v>
      </c>
      <c r="O4100" s="5">
        <f t="shared" si="256"/>
        <v>0</v>
      </c>
      <c r="P4100" t="e">
        <f t="shared" si="257"/>
        <v>#DIV/0!</v>
      </c>
      <c r="Q4100" s="6" t="s">
        <v>8317</v>
      </c>
      <c r="R4100" s="6" t="s">
        <v>8318</v>
      </c>
      <c r="S4100">
        <f t="shared" si="258"/>
        <v>2016</v>
      </c>
      <c r="T4100">
        <f t="shared" si="259"/>
        <v>5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9">
        <v>42615.642048611109</v>
      </c>
      <c r="J4101" s="9">
        <v>42570.642048611109</v>
      </c>
      <c r="K4101" t="b">
        <v>0</v>
      </c>
      <c r="L4101">
        <v>1</v>
      </c>
      <c r="M4101" t="b">
        <v>0</v>
      </c>
      <c r="N4101" s="6" t="s">
        <v>8271</v>
      </c>
      <c r="O4101" s="5">
        <f t="shared" si="256"/>
        <v>1.1111111111111112</v>
      </c>
      <c r="P4101">
        <f t="shared" si="257"/>
        <v>50</v>
      </c>
      <c r="Q4101" s="6" t="s">
        <v>8317</v>
      </c>
      <c r="R4101" s="6" t="s">
        <v>8318</v>
      </c>
      <c r="S4101">
        <f t="shared" si="258"/>
        <v>2016</v>
      </c>
      <c r="T4101">
        <f t="shared" si="259"/>
        <v>7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9">
        <v>41936.916550925926</v>
      </c>
      <c r="J4102" s="9">
        <v>41926.916550925926</v>
      </c>
      <c r="K4102" t="b">
        <v>0</v>
      </c>
      <c r="L4102">
        <v>0</v>
      </c>
      <c r="M4102" t="b">
        <v>0</v>
      </c>
      <c r="N4102" s="6" t="s">
        <v>8271</v>
      </c>
      <c r="O4102" s="5">
        <f t="shared" si="256"/>
        <v>0</v>
      </c>
      <c r="P4102" t="e">
        <f t="shared" si="257"/>
        <v>#DIV/0!</v>
      </c>
      <c r="Q4102" s="6" t="s">
        <v>8317</v>
      </c>
      <c r="R4102" s="6" t="s">
        <v>8318</v>
      </c>
      <c r="S4102">
        <f t="shared" si="258"/>
        <v>2014</v>
      </c>
      <c r="T4102">
        <f t="shared" si="259"/>
        <v>10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9">
        <v>42760.695393518516</v>
      </c>
      <c r="J4103" s="9">
        <v>42730.695393518516</v>
      </c>
      <c r="K4103" t="b">
        <v>0</v>
      </c>
      <c r="L4103">
        <v>0</v>
      </c>
      <c r="M4103" t="b">
        <v>0</v>
      </c>
      <c r="N4103" s="6" t="s">
        <v>8271</v>
      </c>
      <c r="O4103" s="5">
        <f t="shared" si="256"/>
        <v>0</v>
      </c>
      <c r="P4103" t="e">
        <f t="shared" si="257"/>
        <v>#DIV/0!</v>
      </c>
      <c r="Q4103" s="6" t="s">
        <v>8317</v>
      </c>
      <c r="R4103" s="6" t="s">
        <v>8318</v>
      </c>
      <c r="S4103">
        <f t="shared" si="258"/>
        <v>2016</v>
      </c>
      <c r="T4103">
        <f t="shared" si="259"/>
        <v>12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9">
        <v>42505.639733796292</v>
      </c>
      <c r="J4104" s="9">
        <v>42475.639733796292</v>
      </c>
      <c r="K4104" t="b">
        <v>0</v>
      </c>
      <c r="L4104">
        <v>6</v>
      </c>
      <c r="M4104" t="b">
        <v>0</v>
      </c>
      <c r="N4104" s="6" t="s">
        <v>8271</v>
      </c>
      <c r="O4104" s="5">
        <f t="shared" si="256"/>
        <v>27.400000000000002</v>
      </c>
      <c r="P4104">
        <f t="shared" si="257"/>
        <v>22.833333333333332</v>
      </c>
      <c r="Q4104" s="6" t="s">
        <v>8317</v>
      </c>
      <c r="R4104" s="6" t="s">
        <v>8318</v>
      </c>
      <c r="S4104">
        <f t="shared" si="258"/>
        <v>2016</v>
      </c>
      <c r="T4104">
        <f t="shared" si="259"/>
        <v>4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9">
        <v>42242.563888888886</v>
      </c>
      <c r="J4105" s="9">
        <v>42188.624606481484</v>
      </c>
      <c r="K4105" t="b">
        <v>0</v>
      </c>
      <c r="L4105">
        <v>6</v>
      </c>
      <c r="M4105" t="b">
        <v>0</v>
      </c>
      <c r="N4105" s="6" t="s">
        <v>8271</v>
      </c>
      <c r="O4105" s="5">
        <f t="shared" si="256"/>
        <v>10</v>
      </c>
      <c r="P4105">
        <f t="shared" si="257"/>
        <v>16.666666666666668</v>
      </c>
      <c r="Q4105" s="6" t="s">
        <v>8317</v>
      </c>
      <c r="R4105" s="6" t="s">
        <v>8318</v>
      </c>
      <c r="S4105">
        <f t="shared" si="258"/>
        <v>2015</v>
      </c>
      <c r="T4105">
        <f t="shared" si="259"/>
        <v>7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9">
        <v>42670.069837962961</v>
      </c>
      <c r="J4106" s="9">
        <v>42640.069837962961</v>
      </c>
      <c r="K4106" t="b">
        <v>0</v>
      </c>
      <c r="L4106">
        <v>14</v>
      </c>
      <c r="M4106" t="b">
        <v>0</v>
      </c>
      <c r="N4106" s="6" t="s">
        <v>8271</v>
      </c>
      <c r="O4106" s="5">
        <f t="shared" si="256"/>
        <v>21.366666666666667</v>
      </c>
      <c r="P4106">
        <f t="shared" si="257"/>
        <v>45.785714285714285</v>
      </c>
      <c r="Q4106" s="6" t="s">
        <v>8317</v>
      </c>
      <c r="R4106" s="6" t="s">
        <v>8318</v>
      </c>
      <c r="S4106">
        <f t="shared" si="258"/>
        <v>2016</v>
      </c>
      <c r="T4106">
        <f t="shared" si="259"/>
        <v>9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9">
        <v>42729.802187499998</v>
      </c>
      <c r="J4107" s="9">
        <v>42696.802187499998</v>
      </c>
      <c r="K4107" t="b">
        <v>0</v>
      </c>
      <c r="L4107">
        <v>6</v>
      </c>
      <c r="M4107" t="b">
        <v>0</v>
      </c>
      <c r="N4107" s="6" t="s">
        <v>8271</v>
      </c>
      <c r="O4107" s="5">
        <f t="shared" si="256"/>
        <v>6.9696969696969706</v>
      </c>
      <c r="P4107">
        <f t="shared" si="257"/>
        <v>383.33333333333331</v>
      </c>
      <c r="Q4107" s="6" t="s">
        <v>8317</v>
      </c>
      <c r="R4107" s="6" t="s">
        <v>8318</v>
      </c>
      <c r="S4107">
        <f t="shared" si="258"/>
        <v>2016</v>
      </c>
      <c r="T4107">
        <f t="shared" si="259"/>
        <v>11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9">
        <v>42095.833333333336</v>
      </c>
      <c r="J4108" s="9">
        <v>42052.841041666667</v>
      </c>
      <c r="K4108" t="b">
        <v>0</v>
      </c>
      <c r="L4108">
        <v>33</v>
      </c>
      <c r="M4108" t="b">
        <v>0</v>
      </c>
      <c r="N4108" s="6" t="s">
        <v>8271</v>
      </c>
      <c r="O4108" s="5">
        <f t="shared" si="256"/>
        <v>70.599999999999994</v>
      </c>
      <c r="P4108">
        <f t="shared" si="257"/>
        <v>106.96969696969697</v>
      </c>
      <c r="Q4108" s="6" t="s">
        <v>8317</v>
      </c>
      <c r="R4108" s="6" t="s">
        <v>8318</v>
      </c>
      <c r="S4108">
        <f t="shared" si="258"/>
        <v>2015</v>
      </c>
      <c r="T4108">
        <f t="shared" si="259"/>
        <v>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9">
        <v>41906.708344907405</v>
      </c>
      <c r="J4109" s="9">
        <v>41883.708344907405</v>
      </c>
      <c r="K4109" t="b">
        <v>0</v>
      </c>
      <c r="L4109">
        <v>4</v>
      </c>
      <c r="M4109" t="b">
        <v>0</v>
      </c>
      <c r="N4109" s="6" t="s">
        <v>8271</v>
      </c>
      <c r="O4109" s="5">
        <f t="shared" si="256"/>
        <v>2.0500000000000003</v>
      </c>
      <c r="P4109">
        <f t="shared" si="257"/>
        <v>10.25</v>
      </c>
      <c r="Q4109" s="6" t="s">
        <v>8317</v>
      </c>
      <c r="R4109" s="6" t="s">
        <v>8318</v>
      </c>
      <c r="S4109">
        <f t="shared" si="258"/>
        <v>2014</v>
      </c>
      <c r="T4109">
        <f t="shared" si="259"/>
        <v>9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9">
        <v>42796.999999999993</v>
      </c>
      <c r="J4110" s="9">
        <v>42766.823344907411</v>
      </c>
      <c r="K4110" t="b">
        <v>0</v>
      </c>
      <c r="L4110">
        <v>1</v>
      </c>
      <c r="M4110" t="b">
        <v>0</v>
      </c>
      <c r="N4110" s="6" t="s">
        <v>8271</v>
      </c>
      <c r="O4110" s="5">
        <f t="shared" si="256"/>
        <v>1.9666666666666666</v>
      </c>
      <c r="P4110">
        <f t="shared" si="257"/>
        <v>59</v>
      </c>
      <c r="Q4110" s="6" t="s">
        <v>8317</v>
      </c>
      <c r="R4110" s="6" t="s">
        <v>8318</v>
      </c>
      <c r="S4110">
        <f t="shared" si="258"/>
        <v>2017</v>
      </c>
      <c r="T4110">
        <f t="shared" si="259"/>
        <v>1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9">
        <v>42337.372731481482</v>
      </c>
      <c r="J4111" s="9">
        <v>42307.331064814811</v>
      </c>
      <c r="K4111" t="b">
        <v>0</v>
      </c>
      <c r="L4111">
        <v>0</v>
      </c>
      <c r="M4111" t="b">
        <v>0</v>
      </c>
      <c r="N4111" s="6" t="s">
        <v>8271</v>
      </c>
      <c r="O4111" s="5">
        <f t="shared" si="256"/>
        <v>0</v>
      </c>
      <c r="P4111" t="e">
        <f t="shared" si="257"/>
        <v>#DIV/0!</v>
      </c>
      <c r="Q4111" s="6" t="s">
        <v>8317</v>
      </c>
      <c r="R4111" s="6" t="s">
        <v>8318</v>
      </c>
      <c r="S4111">
        <f t="shared" si="258"/>
        <v>2015</v>
      </c>
      <c r="T4111">
        <f t="shared" si="259"/>
        <v>10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9">
        <v>42572.418414351843</v>
      </c>
      <c r="J4112" s="9">
        <v>42512.418414351843</v>
      </c>
      <c r="K4112" t="b">
        <v>0</v>
      </c>
      <c r="L4112">
        <v>6</v>
      </c>
      <c r="M4112" t="b">
        <v>0</v>
      </c>
      <c r="N4112" s="6" t="s">
        <v>8271</v>
      </c>
      <c r="O4112" s="5">
        <f t="shared" si="256"/>
        <v>28.666666666666668</v>
      </c>
      <c r="P4112">
        <f t="shared" si="257"/>
        <v>14.333333333333334</v>
      </c>
      <c r="Q4112" s="6" t="s">
        <v>8317</v>
      </c>
      <c r="R4112" s="6" t="s">
        <v>8318</v>
      </c>
      <c r="S4112">
        <f t="shared" si="258"/>
        <v>2016</v>
      </c>
      <c r="T4112">
        <f t="shared" si="259"/>
        <v>5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9">
        <v>42058.927546296291</v>
      </c>
      <c r="J4113" s="9">
        <v>42028.927546296291</v>
      </c>
      <c r="K4113" t="b">
        <v>0</v>
      </c>
      <c r="L4113">
        <v>6</v>
      </c>
      <c r="M4113" t="b">
        <v>0</v>
      </c>
      <c r="N4113" s="6" t="s">
        <v>8271</v>
      </c>
      <c r="O4113" s="5">
        <f t="shared" si="256"/>
        <v>3.1333333333333333</v>
      </c>
      <c r="P4113">
        <f t="shared" si="257"/>
        <v>15.666666666666666</v>
      </c>
      <c r="Q4113" s="6" t="s">
        <v>8317</v>
      </c>
      <c r="R4113" s="6" t="s">
        <v>8318</v>
      </c>
      <c r="S4113">
        <f t="shared" si="258"/>
        <v>2015</v>
      </c>
      <c r="T4113">
        <f t="shared" si="259"/>
        <v>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9">
        <v>42427.791666666664</v>
      </c>
      <c r="J4114" s="9">
        <v>42400.738263888888</v>
      </c>
      <c r="K4114" t="b">
        <v>0</v>
      </c>
      <c r="L4114">
        <v>1</v>
      </c>
      <c r="M4114" t="b">
        <v>0</v>
      </c>
      <c r="N4114" s="6" t="s">
        <v>8271</v>
      </c>
      <c r="O4114" s="5">
        <f t="shared" si="256"/>
        <v>0.04</v>
      </c>
      <c r="P4114">
        <f t="shared" si="257"/>
        <v>1</v>
      </c>
      <c r="Q4114" s="6" t="s">
        <v>8317</v>
      </c>
      <c r="R4114" s="6" t="s">
        <v>8318</v>
      </c>
      <c r="S4114">
        <f t="shared" si="258"/>
        <v>2016</v>
      </c>
      <c r="T4114">
        <f t="shared" si="259"/>
        <v>1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9">
        <v>42377.06527777778</v>
      </c>
      <c r="J4115" s="9">
        <v>42358.364849537036</v>
      </c>
      <c r="K4115" t="b">
        <v>0</v>
      </c>
      <c r="L4115">
        <v>3</v>
      </c>
      <c r="M4115" t="b">
        <v>0</v>
      </c>
      <c r="N4115" s="6" t="s">
        <v>8271</v>
      </c>
      <c r="O4115" s="5">
        <f t="shared" si="256"/>
        <v>0.2</v>
      </c>
      <c r="P4115">
        <f t="shared" si="257"/>
        <v>1</v>
      </c>
      <c r="Q4115" s="6" t="s">
        <v>8317</v>
      </c>
      <c r="R4115" s="6" t="s">
        <v>8318</v>
      </c>
      <c r="S4115">
        <f t="shared" si="258"/>
        <v>2015</v>
      </c>
      <c r="T4115">
        <f t="shared" si="259"/>
        <v>12</v>
      </c>
    </row>
  </sheetData>
  <conditionalFormatting sqref="F1:F1048576">
    <cfRule type="containsText" dxfId="5" priority="4" operator="containsText" text="canceled">
      <formula>NOT(ISERROR(SEARCH("canceled",F1)))</formula>
    </cfRule>
    <cfRule type="containsText" dxfId="4" priority="5" operator="containsText" text="live">
      <formula>NOT(ISERROR(SEARCH("live",F1)))</formula>
    </cfRule>
    <cfRule type="containsText" dxfId="3" priority="6" operator="containsText" text="cancelled">
      <formula>NOT(ISERROR(SEARCH("cancelled",F1)))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successful,">
      <formula>NOT(ISERROR(SEARCH("successful,",F1)))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3DB64-9E63-4222-895C-12481C92E0A6}">
  <dimension ref="A1:E14"/>
  <sheetViews>
    <sheetView workbookViewId="0">
      <selection activeCell="R10" sqref="R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8223</v>
      </c>
      <c r="B1" t="s">
        <v>8360</v>
      </c>
    </row>
    <row r="3" spans="1:5" x14ac:dyDescent="0.3">
      <c r="A3" s="7" t="s">
        <v>8363</v>
      </c>
      <c r="B3" s="7" t="s">
        <v>8364</v>
      </c>
    </row>
    <row r="4" spans="1:5" x14ac:dyDescent="0.3">
      <c r="A4" s="7" t="s">
        <v>8361</v>
      </c>
      <c r="B4" t="s">
        <v>8220</v>
      </c>
      <c r="C4" t="s">
        <v>8221</v>
      </c>
      <c r="D4" t="s">
        <v>8219</v>
      </c>
      <c r="E4" t="s">
        <v>8362</v>
      </c>
    </row>
    <row r="5" spans="1:5" x14ac:dyDescent="0.3">
      <c r="A5" s="8" t="s">
        <v>8310</v>
      </c>
      <c r="B5">
        <v>40</v>
      </c>
      <c r="C5">
        <v>180</v>
      </c>
      <c r="D5">
        <v>300</v>
      </c>
      <c r="E5">
        <v>520</v>
      </c>
    </row>
    <row r="6" spans="1:5" x14ac:dyDescent="0.3">
      <c r="A6" s="8" t="s">
        <v>8336</v>
      </c>
      <c r="B6">
        <v>20</v>
      </c>
      <c r="C6">
        <v>140</v>
      </c>
      <c r="D6">
        <v>34</v>
      </c>
      <c r="E6">
        <v>194</v>
      </c>
    </row>
    <row r="7" spans="1:5" x14ac:dyDescent="0.3">
      <c r="A7" s="8" t="s">
        <v>8333</v>
      </c>
      <c r="C7">
        <v>140</v>
      </c>
      <c r="D7">
        <v>80</v>
      </c>
      <c r="E7">
        <v>220</v>
      </c>
    </row>
    <row r="8" spans="1:5" x14ac:dyDescent="0.3">
      <c r="A8" s="8" t="s">
        <v>8331</v>
      </c>
      <c r="B8">
        <v>24</v>
      </c>
      <c r="E8">
        <v>24</v>
      </c>
    </row>
    <row r="9" spans="1:5" x14ac:dyDescent="0.3">
      <c r="A9" s="8" t="s">
        <v>8325</v>
      </c>
      <c r="B9">
        <v>20</v>
      </c>
      <c r="C9">
        <v>120</v>
      </c>
      <c r="D9">
        <v>540</v>
      </c>
      <c r="E9">
        <v>680</v>
      </c>
    </row>
    <row r="10" spans="1:5" x14ac:dyDescent="0.3">
      <c r="A10" s="8" t="s">
        <v>8338</v>
      </c>
      <c r="C10">
        <v>117</v>
      </c>
      <c r="D10">
        <v>103</v>
      </c>
      <c r="E10">
        <v>220</v>
      </c>
    </row>
    <row r="11" spans="1:5" x14ac:dyDescent="0.3">
      <c r="A11" s="8" t="s">
        <v>8322</v>
      </c>
      <c r="B11">
        <v>30</v>
      </c>
      <c r="C11">
        <v>127</v>
      </c>
      <c r="D11">
        <v>80</v>
      </c>
      <c r="E11">
        <v>237</v>
      </c>
    </row>
    <row r="12" spans="1:5" x14ac:dyDescent="0.3">
      <c r="A12" s="8" t="s">
        <v>8319</v>
      </c>
      <c r="B12">
        <v>178</v>
      </c>
      <c r="C12">
        <v>213</v>
      </c>
      <c r="D12">
        <v>209</v>
      </c>
      <c r="E12">
        <v>600</v>
      </c>
    </row>
    <row r="13" spans="1:5" x14ac:dyDescent="0.3">
      <c r="A13" s="8" t="s">
        <v>8317</v>
      </c>
      <c r="B13">
        <v>37</v>
      </c>
      <c r="C13">
        <v>493</v>
      </c>
      <c r="D13">
        <v>839</v>
      </c>
      <c r="E13">
        <v>1369</v>
      </c>
    </row>
    <row r="14" spans="1:5" x14ac:dyDescent="0.3">
      <c r="A14" s="8" t="s">
        <v>8362</v>
      </c>
      <c r="B14">
        <v>349</v>
      </c>
      <c r="C14">
        <v>1530</v>
      </c>
      <c r="D14">
        <v>2185</v>
      </c>
      <c r="E14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9B171-7E3B-4339-840C-D9167DD20221}">
  <dimension ref="A1:E24"/>
  <sheetViews>
    <sheetView workbookViewId="0">
      <selection activeCell="G23" sqref="G23"/>
    </sheetView>
  </sheetViews>
  <sheetFormatPr defaultRowHeight="14.4" x14ac:dyDescent="0.3"/>
  <cols>
    <col min="1" max="1" width="14.33203125" bestFit="1" customWidth="1"/>
    <col min="2" max="2" width="16.109375" bestFit="1" customWidth="1"/>
    <col min="3" max="3" width="5.6640625" bestFit="1" customWidth="1"/>
    <col min="4" max="4" width="9.44140625" bestFit="1" customWidth="1"/>
    <col min="5" max="6" width="10.77734375" bestFit="1" customWidth="1"/>
    <col min="7" max="41" width="15.88671875" bestFit="1" customWidth="1"/>
    <col min="42" max="42" width="10.77734375" bestFit="1" customWidth="1"/>
  </cols>
  <sheetData>
    <row r="1" spans="1:5" x14ac:dyDescent="0.3">
      <c r="A1" s="7" t="s">
        <v>8223</v>
      </c>
      <c r="B1" t="s">
        <v>8360</v>
      </c>
    </row>
    <row r="2" spans="1:5" x14ac:dyDescent="0.3">
      <c r="A2" s="7" t="s">
        <v>8308</v>
      </c>
      <c r="B2" t="s">
        <v>8367</v>
      </c>
    </row>
    <row r="4" spans="1:5" x14ac:dyDescent="0.3">
      <c r="A4" s="7" t="s">
        <v>8363</v>
      </c>
      <c r="B4" s="7" t="s">
        <v>8364</v>
      </c>
    </row>
    <row r="5" spans="1:5" x14ac:dyDescent="0.3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8" t="s">
        <v>8316</v>
      </c>
      <c r="C6">
        <v>100</v>
      </c>
      <c r="E6">
        <v>100</v>
      </c>
    </row>
    <row r="7" spans="1:5" x14ac:dyDescent="0.3">
      <c r="A7" s="8" t="s">
        <v>8354</v>
      </c>
      <c r="D7">
        <v>40</v>
      </c>
      <c r="E7">
        <v>40</v>
      </c>
    </row>
    <row r="8" spans="1:5" x14ac:dyDescent="0.3">
      <c r="A8" s="8" t="s">
        <v>8315</v>
      </c>
      <c r="D8">
        <v>180</v>
      </c>
      <c r="E8">
        <v>180</v>
      </c>
    </row>
    <row r="9" spans="1:5" x14ac:dyDescent="0.3">
      <c r="A9" s="8" t="s">
        <v>8314</v>
      </c>
      <c r="C9">
        <v>80</v>
      </c>
      <c r="E9">
        <v>80</v>
      </c>
    </row>
    <row r="10" spans="1:5" x14ac:dyDescent="0.3">
      <c r="A10" s="8" t="s">
        <v>8330</v>
      </c>
      <c r="D10">
        <v>40</v>
      </c>
      <c r="E10">
        <v>40</v>
      </c>
    </row>
    <row r="11" spans="1:5" x14ac:dyDescent="0.3">
      <c r="A11" s="8" t="s">
        <v>8347</v>
      </c>
      <c r="C11">
        <v>40</v>
      </c>
      <c r="E11">
        <v>40</v>
      </c>
    </row>
    <row r="12" spans="1:5" x14ac:dyDescent="0.3">
      <c r="A12" s="8" t="s">
        <v>8329</v>
      </c>
      <c r="C12">
        <v>20</v>
      </c>
      <c r="D12">
        <v>140</v>
      </c>
      <c r="E12">
        <v>160</v>
      </c>
    </row>
    <row r="13" spans="1:5" x14ac:dyDescent="0.3">
      <c r="A13" s="8" t="s">
        <v>8328</v>
      </c>
      <c r="C13">
        <v>60</v>
      </c>
      <c r="E13">
        <v>60</v>
      </c>
    </row>
    <row r="14" spans="1:5" x14ac:dyDescent="0.3">
      <c r="A14" s="8" t="s">
        <v>8327</v>
      </c>
      <c r="D14">
        <v>20</v>
      </c>
      <c r="E14">
        <v>20</v>
      </c>
    </row>
    <row r="15" spans="1:5" x14ac:dyDescent="0.3">
      <c r="A15" s="8" t="s">
        <v>8359</v>
      </c>
      <c r="B15">
        <v>20</v>
      </c>
      <c r="C15">
        <v>60</v>
      </c>
      <c r="D15">
        <v>60</v>
      </c>
      <c r="E15">
        <v>140</v>
      </c>
    </row>
    <row r="16" spans="1:5" x14ac:dyDescent="0.3">
      <c r="A16" s="8" t="s">
        <v>8318</v>
      </c>
      <c r="C16">
        <v>353</v>
      </c>
      <c r="D16">
        <v>694</v>
      </c>
      <c r="E16">
        <v>1047</v>
      </c>
    </row>
    <row r="17" spans="1:5" x14ac:dyDescent="0.3">
      <c r="A17" s="8" t="s">
        <v>8346</v>
      </c>
      <c r="D17">
        <v>40</v>
      </c>
      <c r="E17">
        <v>40</v>
      </c>
    </row>
    <row r="18" spans="1:5" x14ac:dyDescent="0.3">
      <c r="A18" s="8" t="s">
        <v>8326</v>
      </c>
      <c r="D18">
        <v>260</v>
      </c>
      <c r="E18">
        <v>260</v>
      </c>
    </row>
    <row r="19" spans="1:5" x14ac:dyDescent="0.3">
      <c r="A19" s="8" t="s">
        <v>8313</v>
      </c>
      <c r="B19">
        <v>40</v>
      </c>
      <c r="E19">
        <v>40</v>
      </c>
    </row>
    <row r="20" spans="1:5" x14ac:dyDescent="0.3">
      <c r="A20" s="8" t="s">
        <v>8312</v>
      </c>
      <c r="D20">
        <v>60</v>
      </c>
      <c r="E20">
        <v>60</v>
      </c>
    </row>
    <row r="21" spans="1:5" x14ac:dyDescent="0.3">
      <c r="A21" s="8" t="s">
        <v>8357</v>
      </c>
      <c r="B21">
        <v>17</v>
      </c>
      <c r="C21">
        <v>80</v>
      </c>
      <c r="D21">
        <v>85</v>
      </c>
      <c r="E21">
        <v>182</v>
      </c>
    </row>
    <row r="22" spans="1:5" x14ac:dyDescent="0.3">
      <c r="A22" s="8" t="s">
        <v>8311</v>
      </c>
      <c r="D22">
        <v>60</v>
      </c>
      <c r="E22">
        <v>60</v>
      </c>
    </row>
    <row r="23" spans="1:5" x14ac:dyDescent="0.3">
      <c r="A23" s="8" t="s">
        <v>8340</v>
      </c>
      <c r="B23">
        <v>20</v>
      </c>
      <c r="E23">
        <v>20</v>
      </c>
    </row>
    <row r="24" spans="1:5" x14ac:dyDescent="0.3">
      <c r="A24" s="8" t="s">
        <v>8362</v>
      </c>
      <c r="B24">
        <v>97</v>
      </c>
      <c r="C24">
        <v>793</v>
      </c>
      <c r="D24">
        <v>1679</v>
      </c>
      <c r="E24">
        <v>2569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624D2-242E-4054-AF6E-23D4167FEAF6}">
  <dimension ref="A1:E18"/>
  <sheetViews>
    <sheetView workbookViewId="0">
      <selection activeCell="Q7" sqref="Q7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8367</v>
      </c>
    </row>
    <row r="2" spans="1:5" x14ac:dyDescent="0.3">
      <c r="A2" s="7" t="s">
        <v>8365</v>
      </c>
      <c r="B2" t="s">
        <v>8367</v>
      </c>
    </row>
    <row r="4" spans="1:5" x14ac:dyDescent="0.3">
      <c r="A4" s="7" t="s">
        <v>8363</v>
      </c>
      <c r="B4" s="7" t="s">
        <v>8364</v>
      </c>
    </row>
    <row r="5" spans="1:5" x14ac:dyDescent="0.3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8">
        <v>1</v>
      </c>
      <c r="B6">
        <v>10</v>
      </c>
      <c r="C6">
        <v>53</v>
      </c>
      <c r="D6">
        <v>77</v>
      </c>
      <c r="E6">
        <v>140</v>
      </c>
    </row>
    <row r="7" spans="1:5" x14ac:dyDescent="0.3">
      <c r="A7" s="8">
        <v>2</v>
      </c>
      <c r="B7">
        <v>5</v>
      </c>
      <c r="C7">
        <v>52</v>
      </c>
      <c r="D7">
        <v>98</v>
      </c>
      <c r="E7">
        <v>155</v>
      </c>
    </row>
    <row r="8" spans="1:5" x14ac:dyDescent="0.3">
      <c r="A8" s="8">
        <v>3</v>
      </c>
      <c r="B8">
        <v>5</v>
      </c>
      <c r="C8">
        <v>48</v>
      </c>
      <c r="D8">
        <v>83</v>
      </c>
      <c r="E8">
        <v>136</v>
      </c>
    </row>
    <row r="9" spans="1:5" x14ac:dyDescent="0.3">
      <c r="A9" s="8">
        <v>4</v>
      </c>
      <c r="B9">
        <v>8</v>
      </c>
      <c r="C9">
        <v>45</v>
      </c>
      <c r="D9">
        <v>77</v>
      </c>
      <c r="E9">
        <v>130</v>
      </c>
    </row>
    <row r="10" spans="1:5" x14ac:dyDescent="0.3">
      <c r="A10" s="8">
        <v>5</v>
      </c>
      <c r="B10">
        <v>6</v>
      </c>
      <c r="C10">
        <v>44</v>
      </c>
      <c r="D10">
        <v>98</v>
      </c>
      <c r="E10">
        <v>148</v>
      </c>
    </row>
    <row r="11" spans="1:5" x14ac:dyDescent="0.3">
      <c r="A11" s="8">
        <v>6</v>
      </c>
      <c r="B11">
        <v>4</v>
      </c>
      <c r="C11">
        <v>50</v>
      </c>
      <c r="D11">
        <v>80</v>
      </c>
      <c r="E11">
        <v>134</v>
      </c>
    </row>
    <row r="12" spans="1:5" x14ac:dyDescent="0.3">
      <c r="A12" s="8">
        <v>7</v>
      </c>
      <c r="B12">
        <v>5</v>
      </c>
      <c r="C12">
        <v>28</v>
      </c>
      <c r="D12">
        <v>67</v>
      </c>
      <c r="E12">
        <v>100</v>
      </c>
    </row>
    <row r="13" spans="1:5" x14ac:dyDescent="0.3">
      <c r="A13" s="8">
        <v>8</v>
      </c>
      <c r="B13">
        <v>3</v>
      </c>
      <c r="C13">
        <v>40</v>
      </c>
      <c r="D13">
        <v>51</v>
      </c>
      <c r="E13">
        <v>94</v>
      </c>
    </row>
    <row r="14" spans="1:5" x14ac:dyDescent="0.3">
      <c r="A14" s="8">
        <v>9</v>
      </c>
      <c r="B14">
        <v>6</v>
      </c>
      <c r="C14">
        <v>32</v>
      </c>
      <c r="D14">
        <v>48</v>
      </c>
      <c r="E14">
        <v>86</v>
      </c>
    </row>
    <row r="15" spans="1:5" x14ac:dyDescent="0.3">
      <c r="A15" s="8">
        <v>10</v>
      </c>
      <c r="C15">
        <v>42</v>
      </c>
      <c r="D15">
        <v>48</v>
      </c>
      <c r="E15">
        <v>90</v>
      </c>
    </row>
    <row r="16" spans="1:5" x14ac:dyDescent="0.3">
      <c r="A16" s="8">
        <v>11</v>
      </c>
      <c r="B16">
        <v>3</v>
      </c>
      <c r="C16">
        <v>23</v>
      </c>
      <c r="D16">
        <v>52</v>
      </c>
      <c r="E16">
        <v>78</v>
      </c>
    </row>
    <row r="17" spans="1:5" x14ac:dyDescent="0.3">
      <c r="A17" s="8">
        <v>12</v>
      </c>
      <c r="B17">
        <v>2</v>
      </c>
      <c r="C17">
        <v>27</v>
      </c>
      <c r="D17">
        <v>24</v>
      </c>
      <c r="E17">
        <v>53</v>
      </c>
    </row>
    <row r="18" spans="1:5" x14ac:dyDescent="0.3">
      <c r="A18" s="8" t="s">
        <v>8362</v>
      </c>
      <c r="B18">
        <v>57</v>
      </c>
      <c r="C18">
        <v>484</v>
      </c>
      <c r="D18">
        <v>803</v>
      </c>
      <c r="E18">
        <v>1344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0C2C6-37C6-4277-A375-E56867A93CB7}">
  <dimension ref="A1:J13"/>
  <sheetViews>
    <sheetView tabSelected="1" workbookViewId="0"/>
  </sheetViews>
  <sheetFormatPr defaultRowHeight="14.4" x14ac:dyDescent="0.3"/>
  <cols>
    <col min="1" max="1" width="26.5546875" bestFit="1" customWidth="1"/>
    <col min="2" max="2" width="17.21875" bestFit="1" customWidth="1"/>
    <col min="3" max="3" width="13.77734375" bestFit="1" customWidth="1"/>
    <col min="4" max="4" width="16.5546875" bestFit="1" customWidth="1"/>
    <col min="5" max="5" width="12.88671875" bestFit="1" customWidth="1"/>
    <col min="6" max="6" width="20.21875" bestFit="1" customWidth="1"/>
    <col min="7" max="7" width="16.33203125" bestFit="1" customWidth="1"/>
    <col min="8" max="8" width="23" bestFit="1" customWidth="1"/>
  </cols>
  <sheetData>
    <row r="1" spans="1:10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  <c r="I1" s="1"/>
      <c r="J1" s="1"/>
    </row>
    <row r="2" spans="1:10" x14ac:dyDescent="0.3">
      <c r="A2" t="s">
        <v>8368</v>
      </c>
      <c r="B2" s="11">
        <f>COUNTIFS(Base!$F$1:$F$4115,"successful",Base!$D$1:$D$4115,"&lt;1000")</f>
        <v>322</v>
      </c>
      <c r="C2" s="11">
        <f>COUNTIFS(Base!$F$1:$F$4115,"failed",Base!$D$1:$D$4115,"&lt;1000")</f>
        <v>113</v>
      </c>
      <c r="D2" s="11">
        <f>COUNTIFS(Base!$F$1:$F$4115,"canceled",Base!$D$1:$D$4115,"&lt;1000")</f>
        <v>18</v>
      </c>
      <c r="E2" s="11">
        <f>SUM(B2:D2)</f>
        <v>453</v>
      </c>
      <c r="F2" s="10">
        <f>B2/$E2</f>
        <v>0.71081677704194257</v>
      </c>
      <c r="G2" s="10">
        <f t="shared" ref="G2:H13" si="0">C2/$E2</f>
        <v>0.24944812362030905</v>
      </c>
      <c r="H2" s="10">
        <f t="shared" si="0"/>
        <v>3.9735099337748346E-2</v>
      </c>
    </row>
    <row r="3" spans="1:10" x14ac:dyDescent="0.3">
      <c r="A3" t="s">
        <v>8369</v>
      </c>
      <c r="B3" s="11">
        <f>COUNTIFS(Base!$F$1:$F$4115,"successful",Base!$D$1:$D$4115,"&gt;=1000",Base!$D$1:$D$4115,"&lt;=4999")</f>
        <v>932</v>
      </c>
      <c r="C3" s="11">
        <f>COUNTIFS(Base!$F$1:$F$4115,"failed",Base!$D$1:$D$4115,"&gt;=1000",Base!$D$1:$D$4115,"&lt;=4999")</f>
        <v>420</v>
      </c>
      <c r="D3" s="11">
        <f>COUNTIFS(Base!$F$1:$F$4115,"canceled",Base!$D$1:$D$4115,"&gt;=1000",Base!$D$1:$D$4115,"&lt;=4999")</f>
        <v>60</v>
      </c>
      <c r="E3" s="11">
        <f t="shared" ref="E3:E13" si="1">SUM(B3:D3)</f>
        <v>1412</v>
      </c>
      <c r="F3" s="10">
        <f t="shared" ref="F3:F13" si="2">B3/$E3</f>
        <v>0.66005665722379603</v>
      </c>
      <c r="G3" s="10">
        <f t="shared" si="0"/>
        <v>0.29745042492917845</v>
      </c>
      <c r="H3" s="10">
        <f t="shared" si="0"/>
        <v>4.2492917847025496E-2</v>
      </c>
    </row>
    <row r="4" spans="1:10" x14ac:dyDescent="0.3">
      <c r="A4" t="s">
        <v>8370</v>
      </c>
      <c r="B4" s="11">
        <f>COUNTIFS(Base!$F$1:$F$4115,"successful",Base!$D$1:$D$4115,"&gt;=5000",Base!$D$1:$D$4115,"&lt;=9999")</f>
        <v>381</v>
      </c>
      <c r="C4" s="11">
        <f>COUNTIFS(Base!$F$1:$F$4115,"failed",Base!$D$1:$D$4115,"&gt;=5000",Base!$D$1:$D$4115,"&lt;=9999")</f>
        <v>283</v>
      </c>
      <c r="D4" s="11">
        <f>COUNTIFS(Base!$F$1:$F$4115,"canceled",Base!$D$1:$D$4115,"&gt;=5000",Base!$D$1:$D$4115,"&lt;=9999")</f>
        <v>52</v>
      </c>
      <c r="E4" s="11">
        <f t="shared" si="1"/>
        <v>716</v>
      </c>
      <c r="F4" s="10">
        <f t="shared" si="2"/>
        <v>0.53212290502793291</v>
      </c>
      <c r="G4" s="10">
        <f t="shared" si="0"/>
        <v>0.39525139664804471</v>
      </c>
      <c r="H4" s="10">
        <f t="shared" si="0"/>
        <v>7.2625698324022353E-2</v>
      </c>
    </row>
    <row r="5" spans="1:10" x14ac:dyDescent="0.3">
      <c r="A5" t="s">
        <v>8371</v>
      </c>
      <c r="B5" s="11">
        <f>COUNTIFS(Base!$F$1:$F$4115,"successful",Base!$D$1:$D$4115,"&gt;=10000",Base!$D$1:$D$4115,"&lt;=14999")</f>
        <v>168</v>
      </c>
      <c r="C5" s="11">
        <f>COUNTIFS(Base!$F$1:$F$4115,"failed",Base!$D$1:$D$4115,"&gt;=10000",Base!$D$1:$D$4115,"&lt;=14999")</f>
        <v>144</v>
      </c>
      <c r="D5" s="11">
        <f>COUNTIFS(Base!$F$1:$F$4115,"canceled",Base!$D$1:$D$4115,"&gt;=10000",Base!$D$1:$D$4115,"&lt;=14999")</f>
        <v>40</v>
      </c>
      <c r="E5" s="11">
        <f t="shared" si="1"/>
        <v>352</v>
      </c>
      <c r="F5" s="10">
        <f t="shared" si="2"/>
        <v>0.47727272727272729</v>
      </c>
      <c r="G5" s="10">
        <f t="shared" si="0"/>
        <v>0.40909090909090912</v>
      </c>
      <c r="H5" s="10">
        <f t="shared" si="0"/>
        <v>0.11363636363636363</v>
      </c>
    </row>
    <row r="6" spans="1:10" x14ac:dyDescent="0.3">
      <c r="A6" t="s">
        <v>8372</v>
      </c>
      <c r="B6" s="11">
        <f>COUNTIFS(Base!$F$1:$F$4115,"successful",Base!$D$1:$D$4115,"&gt;=15000",Base!$D$1:$D$4115,"&lt;=19999")</f>
        <v>94</v>
      </c>
      <c r="C6" s="11">
        <f>COUNTIFS(Base!$F$1:$F$4115,"failed",Base!$D$1:$D$4115,"&gt;=15000",Base!$D$1:$D$4115,"&lt;=19999")</f>
        <v>90</v>
      </c>
      <c r="D6" s="11">
        <f>COUNTIFS(Base!$F$1:$F$4115,"canceled",Base!$D$1:$D$4115,"&gt;=15000",Base!$D$1:$D$4115,"&lt;=19999")</f>
        <v>17</v>
      </c>
      <c r="E6" s="11">
        <f t="shared" si="1"/>
        <v>201</v>
      </c>
      <c r="F6" s="10">
        <f t="shared" si="2"/>
        <v>0.46766169154228854</v>
      </c>
      <c r="G6" s="10">
        <f t="shared" si="0"/>
        <v>0.44776119402985076</v>
      </c>
      <c r="H6" s="10">
        <f t="shared" si="0"/>
        <v>8.45771144278607E-2</v>
      </c>
    </row>
    <row r="7" spans="1:10" x14ac:dyDescent="0.3">
      <c r="A7" t="s">
        <v>8373</v>
      </c>
      <c r="B7" s="11">
        <f>COUNTIFS(Base!$F$1:$F$4115,"successful",Base!$D$1:$D$4115,"&gt;=20000",Base!$D$1:$D$4115,"&lt;=24999")</f>
        <v>62</v>
      </c>
      <c r="C7" s="11">
        <f>COUNTIFS(Base!$F$1:$F$4115,"failed",Base!$D$1:$D$4115,"&gt;=20000",Base!$D$1:$D$4115,"&lt;=24999")</f>
        <v>72</v>
      </c>
      <c r="D7" s="11">
        <f>COUNTIFS(Base!$F$1:$F$4115,"canceled",Base!$D$1:$D$4115,"&gt;=20000",Base!$D$1:$D$4115,"&lt;=24999")</f>
        <v>14</v>
      </c>
      <c r="E7" s="11">
        <f t="shared" si="1"/>
        <v>148</v>
      </c>
      <c r="F7" s="10">
        <f t="shared" si="2"/>
        <v>0.41891891891891891</v>
      </c>
      <c r="G7" s="10">
        <f t="shared" si="0"/>
        <v>0.48648648648648651</v>
      </c>
      <c r="H7" s="10">
        <f t="shared" si="0"/>
        <v>9.45945945945946E-2</v>
      </c>
    </row>
    <row r="8" spans="1:10" x14ac:dyDescent="0.3">
      <c r="A8" t="s">
        <v>8374</v>
      </c>
      <c r="B8" s="11">
        <f>COUNTIFS(Base!$F$1:$F$4115,"successful",Base!$D$1:$D$4115,"&gt;=25000",Base!$D$1:$D$4115,"&lt;=29999")</f>
        <v>55</v>
      </c>
      <c r="C8" s="11">
        <f>COUNTIFS(Base!$F$1:$F$4115,"failed",Base!$D$1:$D$4115,"&gt;=25000",Base!$D$1:$D$4115,"&lt;=29999")</f>
        <v>64</v>
      </c>
      <c r="D8" s="11">
        <f>COUNTIFS(Base!$F$1:$F$4115,"canceled",Base!$D$1:$D$4115,"&gt;=25000",Base!$D$1:$D$4115,"&lt;=29999")</f>
        <v>18</v>
      </c>
      <c r="E8" s="11">
        <f t="shared" si="1"/>
        <v>137</v>
      </c>
      <c r="F8" s="10">
        <f t="shared" si="2"/>
        <v>0.40145985401459855</v>
      </c>
      <c r="G8" s="10">
        <f t="shared" si="0"/>
        <v>0.46715328467153283</v>
      </c>
      <c r="H8" s="10">
        <f t="shared" si="0"/>
        <v>0.13138686131386862</v>
      </c>
    </row>
    <row r="9" spans="1:10" x14ac:dyDescent="0.3">
      <c r="A9" t="s">
        <v>8375</v>
      </c>
      <c r="B9" s="11">
        <f>COUNTIFS(Base!$F$1:$F$4115,"successful",Base!$D$1:$D$4115,"&gt;=30000",Base!$D$1:$D$4115,"&lt;=34999")</f>
        <v>32</v>
      </c>
      <c r="C9" s="11">
        <f>COUNTIFS(Base!$F$1:$F$4115,"failed",Base!$D$1:$D$4115,"&gt;=30000",Base!$D$1:$D$4115,"&lt;=34999")</f>
        <v>37</v>
      </c>
      <c r="D9" s="11">
        <f>COUNTIFS(Base!$F$1:$F$4115,"canceled",Base!$D$1:$D$4115,"&gt;=30000",Base!$D$1:$D$4115,"&lt;=34999")</f>
        <v>13</v>
      </c>
      <c r="E9" s="11">
        <f t="shared" si="1"/>
        <v>82</v>
      </c>
      <c r="F9" s="10">
        <f t="shared" si="2"/>
        <v>0.3902439024390244</v>
      </c>
      <c r="G9" s="10">
        <f t="shared" si="0"/>
        <v>0.45121951219512196</v>
      </c>
      <c r="H9" s="10">
        <f t="shared" si="0"/>
        <v>0.15853658536585366</v>
      </c>
    </row>
    <row r="10" spans="1:10" x14ac:dyDescent="0.3">
      <c r="A10" t="s">
        <v>8376</v>
      </c>
      <c r="B10" s="11">
        <f>COUNTIFS(Base!$F$1:$F$4115,"successful",Base!$D$1:$D$4115,"&gt;=35000",Base!$D$1:$D$4115,"&lt;=39999")</f>
        <v>26</v>
      </c>
      <c r="C10" s="11">
        <f>COUNTIFS(Base!$F$1:$F$4115,"failed",Base!$D$1:$D$4115,"&gt;=35000",Base!$D$1:$D$4115,"&lt;=39999")</f>
        <v>22</v>
      </c>
      <c r="D10" s="11">
        <f>COUNTIFS(Base!$F$1:$F$4115,"canceled",Base!$D$1:$D$4115,"&gt;=35000",Base!$D$1:$D$4115,"&lt;=39999")</f>
        <v>7</v>
      </c>
      <c r="E10" s="11">
        <f t="shared" si="1"/>
        <v>55</v>
      </c>
      <c r="F10" s="10">
        <f t="shared" si="2"/>
        <v>0.47272727272727272</v>
      </c>
      <c r="G10" s="10">
        <f t="shared" si="0"/>
        <v>0.4</v>
      </c>
      <c r="H10" s="10">
        <f t="shared" si="0"/>
        <v>0.12727272727272726</v>
      </c>
    </row>
    <row r="11" spans="1:10" x14ac:dyDescent="0.3">
      <c r="A11" t="s">
        <v>8377</v>
      </c>
      <c r="B11" s="11">
        <f>COUNTIFS(Base!$F$1:$F$4115,"successful",Base!$D$1:$D$4115,"&gt;=40000",Base!$D$1:$D$4115,"&lt;=44999")</f>
        <v>21</v>
      </c>
      <c r="C11" s="11">
        <f>COUNTIFS(Base!$F$1:$F$4115,"failed",Base!$D$1:$D$4115,"&gt;=40000",Base!$D$1:$D$4115,"&lt;=44999")</f>
        <v>16</v>
      </c>
      <c r="D11" s="11">
        <f>COUNTIFS(Base!$F$1:$F$4115,"canceled",Base!$D$1:$D$4115,"&gt;=40000",Base!$D$1:$D$4115,"&lt;=44999")</f>
        <v>6</v>
      </c>
      <c r="E11" s="11">
        <f t="shared" si="1"/>
        <v>43</v>
      </c>
      <c r="F11" s="10">
        <f t="shared" si="2"/>
        <v>0.48837209302325579</v>
      </c>
      <c r="G11" s="10">
        <f t="shared" si="0"/>
        <v>0.37209302325581395</v>
      </c>
      <c r="H11" s="10">
        <f t="shared" si="0"/>
        <v>0.13953488372093023</v>
      </c>
    </row>
    <row r="12" spans="1:10" x14ac:dyDescent="0.3">
      <c r="A12" t="s">
        <v>8378</v>
      </c>
      <c r="B12" s="11">
        <f>COUNTIFS(Base!$F$1:$F$4115,"successful",Base!$D$1:$D$4115,"&gt;=45000",Base!$D$1:$D$4115,"&lt;=49999")</f>
        <v>6</v>
      </c>
      <c r="C12" s="11">
        <f>COUNTIFS(Base!$F$1:$F$4115,"failed",Base!$D$1:$D$4115,"&gt;=45000",Base!$D$1:$D$4115,"&lt;=49999")</f>
        <v>11</v>
      </c>
      <c r="D12" s="11">
        <f>COUNTIFS(Base!$F$1:$F$4115,"canceled",Base!$D$1:$D$4115,"&gt;=45000",Base!$D$1:$D$4115,"&lt;=49999")</f>
        <v>4</v>
      </c>
      <c r="E12" s="11">
        <f t="shared" si="1"/>
        <v>21</v>
      </c>
      <c r="F12" s="10">
        <f t="shared" si="2"/>
        <v>0.2857142857142857</v>
      </c>
      <c r="G12" s="10">
        <f t="shared" si="0"/>
        <v>0.52380952380952384</v>
      </c>
      <c r="H12" s="10">
        <f t="shared" si="0"/>
        <v>0.19047619047619047</v>
      </c>
    </row>
    <row r="13" spans="1:10" x14ac:dyDescent="0.3">
      <c r="A13" t="s">
        <v>8379</v>
      </c>
      <c r="B13" s="11">
        <f>COUNTIFS(Base!$F$1:$F$4115,"successful",Base!$D$1:$D$4115,"&gt;=50000")</f>
        <v>86</v>
      </c>
      <c r="C13" s="11">
        <f>COUNTIFS(Base!$F$1:$F$4115,"failed",Base!$D$1:$D$4115,"&gt;=50000")</f>
        <v>258</v>
      </c>
      <c r="D13" s="11">
        <f>COUNTIFS(Base!$F$1:$F$4115,"canceled",Base!$D$1:$D$4115,"&gt;=50000")</f>
        <v>100</v>
      </c>
      <c r="E13" s="11">
        <f t="shared" si="1"/>
        <v>444</v>
      </c>
      <c r="F13" s="10">
        <f t="shared" si="2"/>
        <v>0.19369369369369369</v>
      </c>
      <c r="G13" s="10">
        <f t="shared" si="0"/>
        <v>0.58108108108108103</v>
      </c>
      <c r="H13" s="10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</vt:lpstr>
      <vt:lpstr>Category</vt:lpstr>
      <vt:lpstr>Sub Cat.</vt:lpstr>
      <vt:lpstr>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Santiago Hernández Martínez</cp:lastModifiedBy>
  <dcterms:created xsi:type="dcterms:W3CDTF">2017-04-20T15:17:24Z</dcterms:created>
  <dcterms:modified xsi:type="dcterms:W3CDTF">2019-02-20T16:26:42Z</dcterms:modified>
</cp:coreProperties>
</file>