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mueller/sciebo - Müller, Marcel (s6mamue2@uni-bonn.de)@uni-bonn.sciebo.de/Promotion/eeqbc/nh4_f_dissociation/"/>
    </mc:Choice>
  </mc:AlternateContent>
  <xr:revisionPtr revIDLastSave="0" documentId="13_ncr:1_{E3906A86-4CF0-604A-8861-1C20CB76511D}" xr6:coauthVersionLast="47" xr6:coauthVersionMax="47" xr10:uidLastSave="{00000000-0000-0000-0000-000000000000}"/>
  <bookViews>
    <workbookView xWindow="0" yWindow="760" windowWidth="30240" windowHeight="17680" xr2:uid="{028069F3-7EC5-B541-B643-546F80251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G7" i="1"/>
  <c r="I14" i="1"/>
  <c r="I12" i="1"/>
  <c r="I11" i="1"/>
  <c r="G14" i="1"/>
  <c r="F7" i="1"/>
  <c r="D14" i="1"/>
  <c r="E14" i="1"/>
  <c r="G10" i="1"/>
  <c r="H10" i="1"/>
  <c r="F10" i="1"/>
  <c r="E10" i="1"/>
  <c r="B7" i="1"/>
  <c r="B14" i="1" s="1"/>
  <c r="C12" i="1"/>
  <c r="C11" i="1"/>
  <c r="B12" i="1"/>
  <c r="B11" i="1"/>
  <c r="C7" i="1"/>
  <c r="C14" i="1" s="1"/>
  <c r="I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 Müller</author>
  </authors>
  <commentList>
    <comment ref="D12" authorId="0" shapeId="0" xr:uid="{3043AA4F-4C68-2148-B703-23655FEEB8E9}">
      <text>
        <r>
          <rPr>
            <b/>
            <sz val="10"/>
            <color rgb="FF000000"/>
            <rFont val="Tahoma"/>
            <family val="2"/>
          </rPr>
          <t>Marcel Müller: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<sst xmlns="http://schemas.openxmlformats.org/spreadsheetml/2006/main" count="37" uniqueCount="17">
  <si>
    <t>homolytic (total UHF = 2)</t>
  </si>
  <si>
    <t>heterolytic (total UHF=0)</t>
  </si>
  <si>
    <t>F (aug-cc-pV6Z)</t>
  </si>
  <si>
    <t>heterolytic - homolytic</t>
  </si>
  <si>
    <t>kcal/mol</t>
  </si>
  <si>
    <t>F (cc-pVQZ)</t>
  </si>
  <si>
    <t>NH4 (cc-pVQZ)</t>
  </si>
  <si>
    <t>NH4(+) + F(-)</t>
  </si>
  <si>
    <t>non-vertical</t>
  </si>
  <si>
    <t>vertical (from heterolytic geometry)</t>
  </si>
  <si>
    <t>NH4 (aug-cc-pv6Z)</t>
  </si>
  <si>
    <t>CCSD(T) // ⍵B97M-V/def2-QZVPP</t>
  </si>
  <si>
    <t>IP</t>
  </si>
  <si>
    <t>EA</t>
  </si>
  <si>
    <t>NH4 (⍵B97M-V/ma-def2-QZVPP)</t>
  </si>
  <si>
    <r>
      <t>C</t>
    </r>
    <r>
      <rPr>
        <vertAlign val="subscript"/>
        <sz val="12"/>
        <color theme="1"/>
        <rFont val="Aptos Narrow (Body)"/>
      </rPr>
      <t>3</t>
    </r>
    <r>
      <rPr>
        <sz val="12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 (Body)"/>
      </rPr>
      <t>3</t>
    </r>
    <r>
      <rPr>
        <sz val="12"/>
        <color theme="1"/>
        <rFont val="Aptos Narrow"/>
        <family val="2"/>
        <scheme val="minor"/>
      </rPr>
      <t xml:space="preserve"> (⍵B97M-V/ma-def2-QZVPP)</t>
    </r>
  </si>
  <si>
    <t>NH4 (aug-cc-pvQZ)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</si>
</sst>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2"/>
      <color theme="1"/>
      <name val="Aptos Narrow"/>
      <scheme val="minor"/>
    </font>
    <font>
      <vertAlign val="subscript"/>
      <sz val="12"/>
      <color theme="1"/>
      <name val="Aptos Narrow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09A5-13A5-EB41-83C6-DD26BD4C834D}">
  <dimension ref="A1:J14"/>
  <sheetViews>
    <sheetView tabSelected="1" zoomScale="134" zoomScaleNormal="150" workbookViewId="0">
      <selection activeCell="E18" sqref="E18"/>
    </sheetView>
  </sheetViews>
  <sheetFormatPr baseColWidth="10" defaultRowHeight="16" x14ac:dyDescent="0.2"/>
  <cols>
    <col min="1" max="1" width="23.1640625" customWidth="1"/>
    <col min="2" max="2" width="13.6640625" customWidth="1"/>
    <col min="3" max="3" width="14.6640625" customWidth="1"/>
    <col min="4" max="5" width="28.5" customWidth="1"/>
    <col min="6" max="6" width="14.83203125" customWidth="1"/>
    <col min="7" max="7" width="20.33203125" customWidth="1"/>
    <col min="8" max="8" width="18.6640625" customWidth="1"/>
  </cols>
  <sheetData>
    <row r="1" spans="1:10" x14ac:dyDescent="0.2">
      <c r="A1">
        <v>627.50947427999995</v>
      </c>
      <c r="B1" s="4" t="s">
        <v>11</v>
      </c>
    </row>
    <row r="2" spans="1:10" ht="19" x14ac:dyDescent="0.25">
      <c r="A2" s="3" t="s">
        <v>8</v>
      </c>
    </row>
    <row r="3" spans="1:10" ht="18" x14ac:dyDescent="0.25">
      <c r="B3" t="s">
        <v>5</v>
      </c>
      <c r="C3" t="s">
        <v>2</v>
      </c>
      <c r="D3" t="s">
        <v>15</v>
      </c>
      <c r="E3" t="s">
        <v>14</v>
      </c>
      <c r="F3" t="s">
        <v>6</v>
      </c>
      <c r="G3" t="s">
        <v>16</v>
      </c>
      <c r="H3" t="s">
        <v>10</v>
      </c>
      <c r="I3" t="s">
        <v>7</v>
      </c>
    </row>
    <row r="4" spans="1:10" x14ac:dyDescent="0.2">
      <c r="A4" t="s">
        <v>0</v>
      </c>
      <c r="B4">
        <v>-99.650258428214002</v>
      </c>
      <c r="C4">
        <v>-99.664613573821995</v>
      </c>
      <c r="F4">
        <v>-56.984827816691002</v>
      </c>
      <c r="G4">
        <v>-56.99935635704</v>
      </c>
      <c r="I4">
        <f>SUM(C4,G4)</f>
        <v>-156.66396993086198</v>
      </c>
    </row>
    <row r="5" spans="1:10" x14ac:dyDescent="0.2">
      <c r="A5" t="s">
        <v>1</v>
      </c>
      <c r="B5">
        <v>-99.750965777166002</v>
      </c>
      <c r="C5">
        <v>-99.789888945634999</v>
      </c>
      <c r="F5">
        <v>-56.832371609920003</v>
      </c>
      <c r="G5">
        <v>-56.833283774697001</v>
      </c>
      <c r="I5">
        <f>SUM(C5,G5)</f>
        <v>-156.62317272033201</v>
      </c>
    </row>
    <row r="6" spans="1:10" s="2" customFormat="1" x14ac:dyDescent="0.2">
      <c r="B6" s="2" t="s">
        <v>13</v>
      </c>
      <c r="C6" s="2" t="s">
        <v>13</v>
      </c>
      <c r="D6" s="2" t="s">
        <v>12</v>
      </c>
      <c r="E6" s="2" t="s">
        <v>12</v>
      </c>
      <c r="F6" s="2" t="s">
        <v>12</v>
      </c>
      <c r="G6" s="2" t="s">
        <v>12</v>
      </c>
      <c r="H6" s="2" t="s">
        <v>12</v>
      </c>
      <c r="I6" s="2" t="s">
        <v>3</v>
      </c>
    </row>
    <row r="7" spans="1:10" x14ac:dyDescent="0.2">
      <c r="B7" s="1">
        <f>(B4-B5)*A1</f>
        <v>63.194815597001785</v>
      </c>
      <c r="C7" s="6">
        <f>(C4-C5)*A1</f>
        <v>78.611482706609507</v>
      </c>
      <c r="D7" s="1"/>
      <c r="F7" s="7">
        <f>-(F4-F5)*$A$1</f>
        <v>95.66771416159277</v>
      </c>
      <c r="G7" s="5">
        <f>-(G4-G5)*$A$1</f>
        <v>104.21211883837698</v>
      </c>
      <c r="H7" s="1"/>
      <c r="I7" s="1">
        <f>(I5-I4)*A1</f>
        <v>25.600636131754104</v>
      </c>
      <c r="J7" t="s">
        <v>4</v>
      </c>
    </row>
    <row r="9" spans="1:10" ht="19" x14ac:dyDescent="0.25">
      <c r="A9" s="3" t="s">
        <v>9</v>
      </c>
    </row>
    <row r="10" spans="1:10" ht="18" x14ac:dyDescent="0.25">
      <c r="B10" t="s">
        <v>5</v>
      </c>
      <c r="C10" t="s">
        <v>2</v>
      </c>
      <c r="D10" t="s">
        <v>15</v>
      </c>
      <c r="E10" t="str">
        <f>E3</f>
        <v>NH4 (⍵B97M-V/ma-def2-QZVPP)</v>
      </c>
      <c r="F10" t="str">
        <f>F3</f>
        <v>NH4 (cc-pVQZ)</v>
      </c>
      <c r="G10" t="str">
        <f>G3</f>
        <v>NH4 (aug-cc-pvQZ)</v>
      </c>
      <c r="H10" t="str">
        <f>H3</f>
        <v>NH4 (aug-cc-pv6Z)</v>
      </c>
      <c r="I10" t="s">
        <v>7</v>
      </c>
    </row>
    <row r="11" spans="1:10" x14ac:dyDescent="0.2">
      <c r="A11" t="s">
        <v>0</v>
      </c>
      <c r="B11">
        <f>B4</f>
        <v>-99.650258428214002</v>
      </c>
      <c r="C11">
        <f>C4</f>
        <v>-99.664613573821995</v>
      </c>
      <c r="D11">
        <v>-115.92315385931499</v>
      </c>
      <c r="E11">
        <v>-57.049205838775002</v>
      </c>
      <c r="G11">
        <v>-56.998702882309999</v>
      </c>
      <c r="I11">
        <f>SUM(C11,G11)</f>
        <v>-156.66331645613201</v>
      </c>
    </row>
    <row r="12" spans="1:10" x14ac:dyDescent="0.2">
      <c r="A12" t="s">
        <v>1</v>
      </c>
      <c r="B12">
        <f>B5</f>
        <v>-99.750965777166002</v>
      </c>
      <c r="C12">
        <f>C5</f>
        <v>-99.789888945634999</v>
      </c>
      <c r="D12">
        <v>-115.73211494243</v>
      </c>
      <c r="E12">
        <v>-56.890195958603996</v>
      </c>
      <c r="G12">
        <v>-56.833283774698003</v>
      </c>
      <c r="I12">
        <f>C12+G12</f>
        <v>-156.623172720333</v>
      </c>
    </row>
    <row r="13" spans="1:10" s="2" customFormat="1" x14ac:dyDescent="0.2">
      <c r="B13" s="2" t="s">
        <v>13</v>
      </c>
      <c r="C13" s="2" t="s">
        <v>13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3</v>
      </c>
    </row>
    <row r="14" spans="1:10" x14ac:dyDescent="0.2">
      <c r="B14" s="1">
        <f>B7</f>
        <v>63.194815597001785</v>
      </c>
      <c r="C14" s="6">
        <f>C7</f>
        <v>78.611482706609507</v>
      </c>
      <c r="D14" s="1">
        <f>-(D11-D12)*$A$1</f>
        <v>119.87873030152178</v>
      </c>
      <c r="E14" s="5">
        <f>-(E11-E12)*$A$1</f>
        <v>99.780206311433503</v>
      </c>
      <c r="F14" s="1"/>
      <c r="G14" s="1">
        <f>-(G11-G12)*$A$1</f>
        <v>103.80205725347018</v>
      </c>
      <c r="H14" s="1"/>
      <c r="I14" s="1">
        <f>(I12-I11)*$A$1</f>
        <v>25.190574546869598</v>
      </c>
      <c r="J14" t="s"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Müller</dc:creator>
  <cp:lastModifiedBy>Marcel Müller</cp:lastModifiedBy>
  <dcterms:created xsi:type="dcterms:W3CDTF">2024-12-18T16:20:26Z</dcterms:created>
  <dcterms:modified xsi:type="dcterms:W3CDTF">2025-01-13T08:59:01Z</dcterms:modified>
</cp:coreProperties>
</file>