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025" windowHeight="7785" activeTab="1"/>
  </bookViews>
  <sheets>
    <sheet name="Overview" sheetId="1" r:id="rId1"/>
    <sheet name="Graphs" sheetId="6" r:id="rId2"/>
    <sheet name="Findings" sheetId="2" r:id="rId3"/>
    <sheet name="Testing" sheetId="3" r:id="rId4"/>
    <sheet name="Tech Details" sheetId="4" r:id="rId5"/>
    <sheet name="Result Details" sheetId="5" r:id="rId6"/>
  </sheets>
  <calcPr calcId="145621"/>
</workbook>
</file>

<file path=xl/calcChain.xml><?xml version="1.0" encoding="utf-8"?>
<calcChain xmlns="http://schemas.openxmlformats.org/spreadsheetml/2006/main">
  <c r="L6" i="6" l="1"/>
  <c r="M6" i="6"/>
  <c r="N6" i="6"/>
  <c r="G3" i="6"/>
  <c r="J3" i="6" s="1"/>
  <c r="M3" i="6" s="1"/>
  <c r="H3" i="6"/>
  <c r="G4" i="6"/>
  <c r="J4" i="6" s="1"/>
  <c r="M4" i="6" s="1"/>
  <c r="H4" i="6"/>
  <c r="K4" i="6" s="1"/>
  <c r="N4" i="6" s="1"/>
  <c r="G5" i="6"/>
  <c r="J5" i="6" s="1"/>
  <c r="M5" i="6" s="1"/>
  <c r="H5" i="6"/>
  <c r="K5" i="6" s="1"/>
  <c r="N5" i="6" s="1"/>
  <c r="F4" i="6"/>
  <c r="F5" i="6"/>
  <c r="I5" i="6" s="1"/>
  <c r="L5" i="6" s="1"/>
  <c r="F3" i="6"/>
  <c r="K3" i="6"/>
  <c r="N3" i="6" s="1"/>
  <c r="I4" i="6"/>
  <c r="L4" i="6" s="1"/>
  <c r="I3" i="6"/>
  <c r="L3" i="6" s="1"/>
  <c r="F32" i="2" l="1"/>
  <c r="H32" i="2"/>
  <c r="F26" i="2" l="1"/>
  <c r="F25" i="2"/>
  <c r="D26" i="2"/>
  <c r="D25" i="2"/>
  <c r="C28" i="5"/>
  <c r="B28" i="5"/>
  <c r="C14" i="5" l="1"/>
  <c r="B14" i="5"/>
  <c r="H29" i="1" l="1"/>
  <c r="H28" i="1"/>
  <c r="H27" i="1"/>
  <c r="H26" i="1"/>
  <c r="H30" i="1"/>
  <c r="C30" i="1"/>
  <c r="C29" i="1"/>
  <c r="C28" i="1"/>
  <c r="C27" i="1"/>
  <c r="C26" i="1"/>
</calcChain>
</file>

<file path=xl/sharedStrings.xml><?xml version="1.0" encoding="utf-8"?>
<sst xmlns="http://schemas.openxmlformats.org/spreadsheetml/2006/main" count="179" uniqueCount="146">
  <si>
    <t>Notre Dame University in conjunction with Internet 2 and Rackspace is working to build  infrastructure and processes which will enable Notre Dame to scale its compute resource needs from Notre Dame local datacenter servers to cloud servers hosted at Rackspace via a high-speed connection provided by Internet 2.</t>
  </si>
  <si>
    <t>Once fully deployed the combined system will use a combination of several HW components, software, processes, etc. to accomplish the goals of the combined compute resources.  Much of this is based on NFS technology, however, and it is at this level that these initial tests are focused. The Internet 2 circuit capacity is 10 GB however the local infrastructure on each side of the circuit has a limitation of 1 GB.  Theoretical peak of throughput on a 1 GB connection is 125 MB/s.  Because of TCP overhead, segmentation, encapsulation and other factors an adjusted throughput of 100 MB/s (1 Gbps) is considered to be an optimal condition.  This throughput metric of 1 Gbps is the goal of these initial tests.</t>
  </si>
  <si>
    <t>Methodology</t>
  </si>
  <si>
    <t>Goals</t>
  </si>
  <si>
    <t>Summary</t>
  </si>
  <si>
    <t>Testing methodology included setting up a dedicated NFS server at Notre Dame (ossn01) and several cloud servers on the Rackspace side (jtg-test1, 2, 3, etc.) and performing read and write testing between the various nodes.  Randomized files of various sizes (10 MB, 100 MB, 1 GB, 10 GB, etc.) and various block sizes (4K, 32K, 1M, 2M, etc.) were used while performing these tests.</t>
  </si>
  <si>
    <t>Notes</t>
  </si>
  <si>
    <t>Name</t>
  </si>
  <si>
    <t>CPU</t>
  </si>
  <si>
    <t>jtg-test1</t>
  </si>
  <si>
    <t>jtg-test2</t>
  </si>
  <si>
    <t>jtg-test3</t>
  </si>
  <si>
    <t>jtg-test4</t>
  </si>
  <si>
    <t>RAM (GB)</t>
  </si>
  <si>
    <t>Network (Mbps)</t>
  </si>
  <si>
    <t>*1250</t>
  </si>
  <si>
    <t>*5000</t>
  </si>
  <si>
    <t>*2500</t>
  </si>
  <si>
    <t>Test Systems</t>
  </si>
  <si>
    <t>File and block size</t>
  </si>
  <si>
    <t>Optimal size for file and block have been found to consistently be 500 MB and 2048 KB</t>
  </si>
  <si>
    <t>* Expected network throughput is expected to be 40% of actual</t>
  </si>
  <si>
    <t>Determining averages</t>
  </si>
  <si>
    <t>To determine throughput averages 10 jobs were ran, each with 100 transfers of 500 MB at 2048 KB block size.</t>
  </si>
  <si>
    <t>Additional file sizes (MB) tested - 10, 100, 250, 500, 1000, 10000</t>
  </si>
  <si>
    <t>Additional block sizes (KB) tested - 4, 8, 16, 32, 64, 128, 256, 512, 1024, 2048, 4096, 8192, 16384</t>
  </si>
  <si>
    <t>Average results were combined from all 10 jobs and once again the top and bottom 10% results were removed.</t>
  </si>
  <si>
    <t>The remaining results were averaged and this then was considered the average throughput speed.</t>
  </si>
  <si>
    <t>jtg-test1,2</t>
  </si>
  <si>
    <t>Results summary - single server / single thread</t>
  </si>
  <si>
    <t>* Many of these tasks are only being documented now after much work has already been done, the</t>
  </si>
  <si>
    <t>earlier work, testing, and findings will have less detail</t>
  </si>
  <si>
    <t>* We observed about a 10-15% throughput increase moving from the 15G to the 30G to the 60G server</t>
  </si>
  <si>
    <t>* Command to run the test 10 times</t>
  </si>
  <si>
    <t>count=0; while [ $count -lt 10 ]; do echo "Pass # $count"; /root/nd-iotest.sh; let count=$count+1; done</t>
  </si>
  <si>
    <t>* We also observed a 10-15% throughput increase with kernel and NFS server tuning</t>
  </si>
  <si>
    <t>* Our best results to date are a peak of 99.9 MB/s and an average throughput of 86.7 MB/s</t>
  </si>
  <si>
    <t>This is a single thread / single server test on jtg-test3 - 500 MB file size, 2048 KB block size</t>
  </si>
  <si>
    <t>classes.  We're fairly certain that this is due to the amount of bandwidth available at each tier. Note</t>
  </si>
  <si>
    <t>that we only get 40-50% of published throughput on each tier, this is due to the way they have to</t>
  </si>
  <si>
    <t>apply QoS to a physical, not virtual (bonded) device which has multiple physical interfaces.  If they</t>
  </si>
  <si>
    <t>gave 100% available bandwidth to both adapters then they would exceed the limit provided.</t>
  </si>
  <si>
    <t>* NFS mount options</t>
  </si>
  <si>
    <t>rw sync nfsvers=4 port=6111 proto=tcp retrans=2 retry=2 bg hard rsize=32768 wsize=32768 bsize=32768 sharecache mountproto=tcp sec=sys addr=129.74.246.249 clientaddr=162.242.168.146</t>
  </si>
  <si>
    <t>* Kernel tunables</t>
  </si>
  <si>
    <t>vm.swappiness = 0</t>
  </si>
  <si>
    <t>fs.aio-max-nr = 3145728</t>
  </si>
  <si>
    <t>fs.file-max = 6815744</t>
  </si>
  <si>
    <t>kernel.exec-shield = 1</t>
  </si>
  <si>
    <t>kernel.core_uses_pid = 1</t>
  </si>
  <si>
    <t>kernel.msgmni = 2878</t>
  </si>
  <si>
    <t>kernel.randomize_va_space = 0</t>
  </si>
  <si>
    <t>kernel.sem = 250 32000 100 128</t>
  </si>
  <si>
    <t>kernel.shmmni = 4096</t>
  </si>
  <si>
    <t>kernel.sysrq = 0</t>
  </si>
  <si>
    <t>net.core.rmem_default = 16777216</t>
  </si>
  <si>
    <t>net.core.rmem_max = 16777216</t>
  </si>
  <si>
    <t>net.core.wmem_default = 16777216</t>
  </si>
  <si>
    <t>net.core.wmem_max = 16777216</t>
  </si>
  <si>
    <t>net.ipv4.conf.all.accept_redirects = 0</t>
  </si>
  <si>
    <t>net.ipv4.conf.all.accept_source_route = 1</t>
  </si>
  <si>
    <t>net.ipv4.conf.all.arp_announce = 2</t>
  </si>
  <si>
    <t>net.ipv4.conf.all.arp_ignore = 1</t>
  </si>
  <si>
    <t>net.ipv4.conf.default.accept_source_route = 1</t>
  </si>
  <si>
    <t>net.ipv4.conf.default.rp_filter = 1</t>
  </si>
  <si>
    <t>net.ipv4.conf.all.rp_filter = 1</t>
  </si>
  <si>
    <t>net.ipv4.ip_forward = 1</t>
  </si>
  <si>
    <t>net.ipv4.conf.all.send_redirects = 0</t>
  </si>
  <si>
    <t>net.ipv4.conf.default.accept_redirects = 0</t>
  </si>
  <si>
    <t>net.ipv4.icmp_echo_ignore_broadcasts = 1</t>
  </si>
  <si>
    <t>net.ipv4.icmp_ignore_bogus_error_messages = 1</t>
  </si>
  <si>
    <t>net.ipv4.ip_local_port_range = 9000 65500</t>
  </si>
  <si>
    <t>net.ipv4.tcp_rmem = 4096 87380 16777216</t>
  </si>
  <si>
    <t>net.ipv4.tcp_wmem = 4096 65536 16777216</t>
  </si>
  <si>
    <t>net.ipv4.tcp_max_syn_backlog = 4096</t>
  </si>
  <si>
    <t>net.ipv4.netfilter.ip_conntrack_tcp_be_liberal = 1</t>
  </si>
  <si>
    <t>net.ipv4.tcp_syncookies = 1</t>
  </si>
  <si>
    <t>vm.min_free_kbytes = 131072</t>
  </si>
  <si>
    <t>vm.pagecache = 1 15 30</t>
  </si>
  <si>
    <t>* More thorough testing of the smaller servers as well as multi-server multi-thread is in process</t>
  </si>
  <si>
    <t>test 1,2,3</t>
  </si>
  <si>
    <t>test 1,2</t>
  </si>
  <si>
    <t>test 1,2,3,4</t>
  </si>
  <si>
    <t>* Test results</t>
  </si>
  <si>
    <t>All test results are available at http://jtg-test3.cloudheresy.com/ndrax</t>
  </si>
  <si>
    <t>The username is ndrax and the password is 314159</t>
  </si>
  <si>
    <t>jtg-test3 (60 GB)</t>
  </si>
  <si>
    <t>Middle 80% average</t>
  </si>
  <si>
    <t>Middle 80% average from each run</t>
  </si>
  <si>
    <t>jtg-test4 (30 GB)</t>
  </si>
  <si>
    <t>Within each job the top and bottom 10% throughput results were removed, and average calculated from the middle 80%.</t>
  </si>
  <si>
    <t>test 3,4</t>
  </si>
  <si>
    <t>Results summary - multi server / single thread per server</t>
  </si>
  <si>
    <t>Command to run multi-server, single thread</t>
  </si>
  <si>
    <t>count=1</t>
  </si>
  <si>
    <t>while [ $count -lt 3 ]; do</t>
  </si>
  <si>
    <t>(/root/nd-iotest.sh &amp;) &amp;&amp; (ssh jtg-test4 "/root/nd-iotest.sh &amp;")</t>
  </si>
  <si>
    <t>sleep 15</t>
  </si>
  <si>
    <t>echo -e -n ",,,,,,,RESULT # $count,\"=SUM((INDIRECT(ADDRESS(ROW()-1,COLUMN()))),(INDIRECT(ADDRESS(ROW()-2,COLUMN()))))\""</t>
  </si>
  <si>
    <t>echo -e -n ",\"=SUM((INDIRECT(ADDRESS(ROW()-1,COLUMN()))),(INDIRECT(ADDRESS(ROW()-2,COLUMN()))))\"" &gt;&gt; /mnt/ossn01/result.csv</t>
  </si>
  <si>
    <t>echo "" &gt;&gt; /mnt/ossn01/result.csv</t>
  </si>
  <si>
    <t>let count=$count+1</t>
  </si>
  <si>
    <t>done</t>
  </si>
  <si>
    <t>cp -f /mnt/ossn01/result.csv /var/www/html/ndrax/result.csv</t>
  </si>
  <si>
    <t>count=1; while [ $count -lt 101 ]; do (/root/nd-iotest.sh &amp;) &amp;&amp; (ssh jtg-test4 "/root/nd-iotest.sh &amp;"); sleep 35; echo ",,,,,,,RESULT # $count,\"=SUM((INDIRECT(ADDRESS(ROW()-1,COLUMN()))),(INDIRECT(ADDRESS(ROW()-2,COLUMN()))))\",\"=SUM((INDIRECT(ADDRESS(ROW()-1,COLUMN()))),(INDIRECT(ADDRESS(ROW()-2,COLUMN()))))\"" &gt;&gt; /mnt/ossn01/result.csv; echo "" &gt;&gt; /mnt/ossn01/result.csv; let count=$count+1; done; cp -f -n /mnt/ossn01/result.csv /var/www/html/ndrax/result.csv</t>
  </si>
  <si>
    <t>Count 1000, 500 MB File, 2MB Block Size, 80% Averaged</t>
  </si>
  <si>
    <t>Avg MBps</t>
  </si>
  <si>
    <t>Avg  Mbps</t>
  </si>
  <si>
    <t>Top MBps</t>
  </si>
  <si>
    <t>Top  Mbps</t>
  </si>
  <si>
    <t>Count 50, 500 MB File, 2MB Block Size, 80% Averaged</t>
  </si>
  <si>
    <t>Count 100, 1000 MB File, 2MB Block Size, 80% Averaged</t>
  </si>
  <si>
    <t>Results summary - multi server / dual thread per server</t>
  </si>
  <si>
    <t>Small</t>
  </si>
  <si>
    <t>Medium</t>
  </si>
  <si>
    <t>Large</t>
  </si>
  <si>
    <t>R1-Low</t>
  </si>
  <si>
    <t>R1-Avg</t>
  </si>
  <si>
    <t>R1-High</t>
  </si>
  <si>
    <t>Multi-1M-1L</t>
  </si>
  <si>
    <t>CKT-Low</t>
  </si>
  <si>
    <t>CNT-Low</t>
  </si>
  <si>
    <t>CKT-Avg</t>
  </si>
  <si>
    <t>CKT-High</t>
  </si>
  <si>
    <t>CNT-Avg</t>
  </si>
  <si>
    <t>CNT-High</t>
  </si>
  <si>
    <t>ST-Low</t>
  </si>
  <si>
    <t>ST-Avg</t>
  </si>
  <si>
    <t>ST-High</t>
  </si>
  <si>
    <t>CKT</t>
  </si>
  <si>
    <t>CNT</t>
  </si>
  <si>
    <t>ST</t>
  </si>
  <si>
    <t>R1</t>
  </si>
  <si>
    <t>Sm-Low</t>
  </si>
  <si>
    <t>Sm-Avg</t>
  </si>
  <si>
    <t>Sm-High</t>
  </si>
  <si>
    <t>Med-Low</t>
  </si>
  <si>
    <t>Med-Avg</t>
  </si>
  <si>
    <t>Med-High</t>
  </si>
  <si>
    <t>Lg-Low</t>
  </si>
  <si>
    <t>Lg-High</t>
  </si>
  <si>
    <t>1Med+1Lg-Low</t>
  </si>
  <si>
    <t>1Med+1Lg-Avg</t>
  </si>
  <si>
    <t>1Med+1Lg-High</t>
  </si>
  <si>
    <t>Lg-Avg</t>
  </si>
  <si>
    <t>R2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</si>
</sst>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5" x14ac:knownFonts="1">
    <font>
      <sz val="11"/>
      <color theme="1"/>
      <name val="Calibri"/>
      <family val="2"/>
      <scheme val="minor"/>
    </font>
    <font>
      <b/>
      <sz val="11"/>
      <color theme="1"/>
      <name val="Calibri"/>
      <family val="2"/>
      <scheme val="minor"/>
    </font>
    <font>
      <u/>
      <sz val="11"/>
      <color theme="10"/>
      <name val="Calibri"/>
      <family val="2"/>
      <scheme val="minor"/>
    </font>
    <font>
      <sz val="10.5"/>
      <color rgb="FF000000"/>
      <name val="Calibri"/>
      <family val="2"/>
      <scheme val="minor"/>
    </font>
    <font>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1" xfId="0" applyBorder="1" applyAlignment="1">
      <alignment horizontal="center" vertical="center"/>
    </xf>
    <xf numFmtId="0" fontId="1" fillId="0" borderId="0" xfId="0" applyFont="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4" borderId="0" xfId="0" applyFill="1"/>
    <xf numFmtId="0" fontId="1" fillId="2" borderId="1" xfId="0" applyFont="1" applyFill="1" applyBorder="1" applyAlignment="1">
      <alignment horizontal="center"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6" xfId="0" applyFill="1" applyBorder="1"/>
    <xf numFmtId="0" fontId="0" fillId="3" borderId="5" xfId="0" applyFill="1" applyBorder="1"/>
    <xf numFmtId="0" fontId="0" fillId="3" borderId="7" xfId="0" applyFill="1" applyBorder="1"/>
    <xf numFmtId="0" fontId="0" fillId="3" borderId="8" xfId="0" applyFill="1" applyBorder="1"/>
    <xf numFmtId="0" fontId="0" fillId="3" borderId="9" xfId="0" applyFill="1" applyBorder="1"/>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2" fillId="0" borderId="0" xfId="1"/>
    <xf numFmtId="164" fontId="0" fillId="0" borderId="0" xfId="0" applyNumberFormat="1"/>
    <xf numFmtId="2" fontId="0" fillId="0" borderId="0" xfId="0" applyNumberFormat="1"/>
    <xf numFmtId="0" fontId="3" fillId="0" borderId="0" xfId="0" applyFont="1"/>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4" fillId="0" borderId="0" xfId="0" applyFont="1"/>
    <xf numFmtId="0" fontId="4" fillId="2"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Graphs!$B$3</c:f>
              <c:strCache>
                <c:ptCount val="1"/>
                <c:pt idx="0">
                  <c:v>Small</c:v>
                </c:pt>
              </c:strCache>
            </c:strRef>
          </c:tx>
          <c:cat>
            <c:strRef>
              <c:f>Graphs!$C$2:$N$2</c:f>
              <c:strCache>
                <c:ptCount val="12"/>
                <c:pt idx="0">
                  <c:v>CKT-Low</c:v>
                </c:pt>
                <c:pt idx="1">
                  <c:v>CKT-Avg</c:v>
                </c:pt>
                <c:pt idx="2">
                  <c:v>CKT-High</c:v>
                </c:pt>
                <c:pt idx="3">
                  <c:v>CNT-Low</c:v>
                </c:pt>
                <c:pt idx="4">
                  <c:v>CNT-Avg</c:v>
                </c:pt>
                <c:pt idx="5">
                  <c:v>CNT-High</c:v>
                </c:pt>
                <c:pt idx="6">
                  <c:v>ST-Low</c:v>
                </c:pt>
                <c:pt idx="7">
                  <c:v>ST-Avg</c:v>
                </c:pt>
                <c:pt idx="8">
                  <c:v>ST-High</c:v>
                </c:pt>
                <c:pt idx="9">
                  <c:v>R1-Low</c:v>
                </c:pt>
                <c:pt idx="10">
                  <c:v>R1-Avg</c:v>
                </c:pt>
                <c:pt idx="11">
                  <c:v>R1-High</c:v>
                </c:pt>
              </c:strCache>
            </c:strRef>
          </c:cat>
          <c:val>
            <c:numRef>
              <c:f>Graphs!$C$3:$N$3</c:f>
              <c:numCache>
                <c:formatCode>General</c:formatCode>
                <c:ptCount val="12"/>
                <c:pt idx="0">
                  <c:v>17</c:v>
                </c:pt>
                <c:pt idx="1">
                  <c:v>21</c:v>
                </c:pt>
                <c:pt idx="2">
                  <c:v>25</c:v>
                </c:pt>
                <c:pt idx="3">
                  <c:v>25.5</c:v>
                </c:pt>
                <c:pt idx="4">
                  <c:v>31.5</c:v>
                </c:pt>
                <c:pt idx="5">
                  <c:v>37.5</c:v>
                </c:pt>
                <c:pt idx="6">
                  <c:v>33.15</c:v>
                </c:pt>
                <c:pt idx="7">
                  <c:v>40.950000000000003</c:v>
                </c:pt>
                <c:pt idx="8">
                  <c:v>48.75</c:v>
                </c:pt>
                <c:pt idx="9">
                  <c:v>39.779999999999994</c:v>
                </c:pt>
                <c:pt idx="10">
                  <c:v>49.14</c:v>
                </c:pt>
                <c:pt idx="11">
                  <c:v>58.5</c:v>
                </c:pt>
              </c:numCache>
            </c:numRef>
          </c:val>
          <c:smooth val="0"/>
        </c:ser>
        <c:ser>
          <c:idx val="1"/>
          <c:order val="1"/>
          <c:tx>
            <c:strRef>
              <c:f>Graphs!$B$4</c:f>
              <c:strCache>
                <c:ptCount val="1"/>
                <c:pt idx="0">
                  <c:v>Medium</c:v>
                </c:pt>
              </c:strCache>
            </c:strRef>
          </c:tx>
          <c:cat>
            <c:strRef>
              <c:f>Graphs!$C$2:$N$2</c:f>
              <c:strCache>
                <c:ptCount val="12"/>
                <c:pt idx="0">
                  <c:v>CKT-Low</c:v>
                </c:pt>
                <c:pt idx="1">
                  <c:v>CKT-Avg</c:v>
                </c:pt>
                <c:pt idx="2">
                  <c:v>CKT-High</c:v>
                </c:pt>
                <c:pt idx="3">
                  <c:v>CNT-Low</c:v>
                </c:pt>
                <c:pt idx="4">
                  <c:v>CNT-Avg</c:v>
                </c:pt>
                <c:pt idx="5">
                  <c:v>CNT-High</c:v>
                </c:pt>
                <c:pt idx="6">
                  <c:v>ST-Low</c:v>
                </c:pt>
                <c:pt idx="7">
                  <c:v>ST-Avg</c:v>
                </c:pt>
                <c:pt idx="8">
                  <c:v>ST-High</c:v>
                </c:pt>
                <c:pt idx="9">
                  <c:v>R1-Low</c:v>
                </c:pt>
                <c:pt idx="10">
                  <c:v>R1-Avg</c:v>
                </c:pt>
                <c:pt idx="11">
                  <c:v>R1-High</c:v>
                </c:pt>
              </c:strCache>
            </c:strRef>
          </c:cat>
          <c:val>
            <c:numRef>
              <c:f>Graphs!$C$4:$N$4</c:f>
              <c:numCache>
                <c:formatCode>General</c:formatCode>
                <c:ptCount val="12"/>
                <c:pt idx="0">
                  <c:v>18</c:v>
                </c:pt>
                <c:pt idx="1">
                  <c:v>23</c:v>
                </c:pt>
                <c:pt idx="2">
                  <c:v>26</c:v>
                </c:pt>
                <c:pt idx="3">
                  <c:v>27</c:v>
                </c:pt>
                <c:pt idx="4">
                  <c:v>34.5</c:v>
                </c:pt>
                <c:pt idx="5">
                  <c:v>39</c:v>
                </c:pt>
                <c:pt idx="6">
                  <c:v>35.1</c:v>
                </c:pt>
                <c:pt idx="7">
                  <c:v>44.85</c:v>
                </c:pt>
                <c:pt idx="8">
                  <c:v>50.7</c:v>
                </c:pt>
                <c:pt idx="9">
                  <c:v>42.12</c:v>
                </c:pt>
                <c:pt idx="10">
                  <c:v>53.82</c:v>
                </c:pt>
                <c:pt idx="11">
                  <c:v>60.84</c:v>
                </c:pt>
              </c:numCache>
            </c:numRef>
          </c:val>
          <c:smooth val="0"/>
        </c:ser>
        <c:ser>
          <c:idx val="2"/>
          <c:order val="2"/>
          <c:tx>
            <c:strRef>
              <c:f>Graphs!$B$5</c:f>
              <c:strCache>
                <c:ptCount val="1"/>
                <c:pt idx="0">
                  <c:v>Large</c:v>
                </c:pt>
              </c:strCache>
            </c:strRef>
          </c:tx>
          <c:cat>
            <c:strRef>
              <c:f>Graphs!$C$2:$N$2</c:f>
              <c:strCache>
                <c:ptCount val="12"/>
                <c:pt idx="0">
                  <c:v>CKT-Low</c:v>
                </c:pt>
                <c:pt idx="1">
                  <c:v>CKT-Avg</c:v>
                </c:pt>
                <c:pt idx="2">
                  <c:v>CKT-High</c:v>
                </c:pt>
                <c:pt idx="3">
                  <c:v>CNT-Low</c:v>
                </c:pt>
                <c:pt idx="4">
                  <c:v>CNT-Avg</c:v>
                </c:pt>
                <c:pt idx="5">
                  <c:v>CNT-High</c:v>
                </c:pt>
                <c:pt idx="6">
                  <c:v>ST-Low</c:v>
                </c:pt>
                <c:pt idx="7">
                  <c:v>ST-Avg</c:v>
                </c:pt>
                <c:pt idx="8">
                  <c:v>ST-High</c:v>
                </c:pt>
                <c:pt idx="9">
                  <c:v>R1-Low</c:v>
                </c:pt>
                <c:pt idx="10">
                  <c:v>R1-Avg</c:v>
                </c:pt>
                <c:pt idx="11">
                  <c:v>R1-High</c:v>
                </c:pt>
              </c:strCache>
            </c:strRef>
          </c:cat>
          <c:val>
            <c:numRef>
              <c:f>Graphs!$C$5:$N$5</c:f>
              <c:numCache>
                <c:formatCode>General</c:formatCode>
                <c:ptCount val="12"/>
                <c:pt idx="0">
                  <c:v>27</c:v>
                </c:pt>
                <c:pt idx="1">
                  <c:v>35</c:v>
                </c:pt>
                <c:pt idx="2">
                  <c:v>39</c:v>
                </c:pt>
                <c:pt idx="3">
                  <c:v>40.5</c:v>
                </c:pt>
                <c:pt idx="4">
                  <c:v>52.5</c:v>
                </c:pt>
                <c:pt idx="5">
                  <c:v>58.5</c:v>
                </c:pt>
                <c:pt idx="6">
                  <c:v>52.65</c:v>
                </c:pt>
                <c:pt idx="7">
                  <c:v>68.25</c:v>
                </c:pt>
                <c:pt idx="8">
                  <c:v>76.05</c:v>
                </c:pt>
                <c:pt idx="9">
                  <c:v>63.179999999999993</c:v>
                </c:pt>
                <c:pt idx="10">
                  <c:v>81.899999999999991</c:v>
                </c:pt>
                <c:pt idx="11">
                  <c:v>91.259999999999991</c:v>
                </c:pt>
              </c:numCache>
            </c:numRef>
          </c:val>
          <c:smooth val="0"/>
        </c:ser>
        <c:ser>
          <c:idx val="3"/>
          <c:order val="3"/>
          <c:tx>
            <c:strRef>
              <c:f>Graphs!$B$6</c:f>
              <c:strCache>
                <c:ptCount val="1"/>
                <c:pt idx="0">
                  <c:v>Multi-1M-1L</c:v>
                </c:pt>
              </c:strCache>
            </c:strRef>
          </c:tx>
          <c:cat>
            <c:strRef>
              <c:f>Graphs!$C$2:$N$2</c:f>
              <c:strCache>
                <c:ptCount val="12"/>
                <c:pt idx="0">
                  <c:v>CKT-Low</c:v>
                </c:pt>
                <c:pt idx="1">
                  <c:v>CKT-Avg</c:v>
                </c:pt>
                <c:pt idx="2">
                  <c:v>CKT-High</c:v>
                </c:pt>
                <c:pt idx="3">
                  <c:v>CNT-Low</c:v>
                </c:pt>
                <c:pt idx="4">
                  <c:v>CNT-Avg</c:v>
                </c:pt>
                <c:pt idx="5">
                  <c:v>CNT-High</c:v>
                </c:pt>
                <c:pt idx="6">
                  <c:v>ST-Low</c:v>
                </c:pt>
                <c:pt idx="7">
                  <c:v>ST-Avg</c:v>
                </c:pt>
                <c:pt idx="8">
                  <c:v>ST-High</c:v>
                </c:pt>
                <c:pt idx="9">
                  <c:v>R1-Low</c:v>
                </c:pt>
                <c:pt idx="10">
                  <c:v>R1-Avg</c:v>
                </c:pt>
                <c:pt idx="11">
                  <c:v>R1-High</c:v>
                </c:pt>
              </c:strCache>
            </c:strRef>
          </c:cat>
          <c:val>
            <c:numRef>
              <c:f>Graphs!$C$6:$N$6</c:f>
              <c:numCache>
                <c:formatCode>General</c:formatCode>
                <c:ptCount val="12"/>
                <c:pt idx="6">
                  <c:v>86</c:v>
                </c:pt>
                <c:pt idx="7">
                  <c:v>89</c:v>
                </c:pt>
                <c:pt idx="8">
                  <c:v>99</c:v>
                </c:pt>
                <c:pt idx="9">
                  <c:v>103.2</c:v>
                </c:pt>
                <c:pt idx="10">
                  <c:v>106.8</c:v>
                </c:pt>
                <c:pt idx="11">
                  <c:v>118.8</c:v>
                </c:pt>
              </c:numCache>
            </c:numRef>
          </c:val>
          <c:smooth val="0"/>
        </c:ser>
        <c:dLbls>
          <c:dLblPos val="ctr"/>
          <c:showLegendKey val="0"/>
          <c:showVal val="0"/>
          <c:showCatName val="0"/>
          <c:showSerName val="0"/>
          <c:showPercent val="0"/>
          <c:showBubbleSize val="0"/>
        </c:dLbls>
        <c:hiLowLines/>
        <c:marker val="1"/>
        <c:smooth val="0"/>
        <c:axId val="41834752"/>
        <c:axId val="60596224"/>
      </c:lineChart>
      <c:catAx>
        <c:axId val="41834752"/>
        <c:scaling>
          <c:orientation val="minMax"/>
        </c:scaling>
        <c:delete val="0"/>
        <c:axPos val="b"/>
        <c:title>
          <c:layout/>
          <c:overlay val="0"/>
        </c:title>
        <c:majorTickMark val="none"/>
        <c:minorTickMark val="none"/>
        <c:tickLblPos val="nextTo"/>
        <c:crossAx val="60596224"/>
        <c:crosses val="autoZero"/>
        <c:auto val="1"/>
        <c:lblAlgn val="ctr"/>
        <c:lblOffset val="100"/>
        <c:noMultiLvlLbl val="0"/>
      </c:catAx>
      <c:valAx>
        <c:axId val="60596224"/>
        <c:scaling>
          <c:orientation val="minMax"/>
        </c:scaling>
        <c:delete val="0"/>
        <c:axPos val="l"/>
        <c:majorGridlines/>
        <c:title>
          <c:layout/>
          <c:overlay val="0"/>
        </c:title>
        <c:numFmt formatCode="General" sourceLinked="1"/>
        <c:majorTickMark val="out"/>
        <c:minorTickMark val="none"/>
        <c:tickLblPos val="nextTo"/>
        <c:crossAx val="418347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Graphs!$Q$2</c:f>
              <c:strCache>
                <c:ptCount val="1"/>
                <c:pt idx="0">
                  <c:v>CKT</c:v>
                </c:pt>
              </c:strCache>
            </c:strRef>
          </c:tx>
          <c:cat>
            <c:strRef>
              <c:f>Graphs!$P$3:$P$14</c:f>
              <c:strCache>
                <c:ptCount val="12"/>
                <c:pt idx="0">
                  <c:v>Sm-Low</c:v>
                </c:pt>
                <c:pt idx="1">
                  <c:v>Sm-Avg</c:v>
                </c:pt>
                <c:pt idx="2">
                  <c:v>Sm-High</c:v>
                </c:pt>
                <c:pt idx="3">
                  <c:v>Med-Low</c:v>
                </c:pt>
                <c:pt idx="4">
                  <c:v>Med-Avg</c:v>
                </c:pt>
                <c:pt idx="5">
                  <c:v>Med-High</c:v>
                </c:pt>
                <c:pt idx="6">
                  <c:v>Lg-Low</c:v>
                </c:pt>
                <c:pt idx="7">
                  <c:v>Lg-Avg</c:v>
                </c:pt>
                <c:pt idx="8">
                  <c:v>Lg-High</c:v>
                </c:pt>
                <c:pt idx="9">
                  <c:v>1Med+1Lg-Low</c:v>
                </c:pt>
                <c:pt idx="10">
                  <c:v>1Med+1Lg-Avg</c:v>
                </c:pt>
                <c:pt idx="11">
                  <c:v>1Med+1Lg-High</c:v>
                </c:pt>
              </c:strCache>
            </c:strRef>
          </c:cat>
          <c:val>
            <c:numRef>
              <c:f>Graphs!$Q$3:$Q$14</c:f>
              <c:numCache>
                <c:formatCode>General</c:formatCode>
                <c:ptCount val="12"/>
                <c:pt idx="3">
                  <c:v>38.1</c:v>
                </c:pt>
                <c:pt idx="4">
                  <c:v>41.7</c:v>
                </c:pt>
                <c:pt idx="5">
                  <c:v>45.8</c:v>
                </c:pt>
                <c:pt idx="6">
                  <c:v>61</c:v>
                </c:pt>
                <c:pt idx="7">
                  <c:v>71.400000000000006</c:v>
                </c:pt>
                <c:pt idx="8">
                  <c:v>86.8</c:v>
                </c:pt>
              </c:numCache>
            </c:numRef>
          </c:val>
          <c:smooth val="0"/>
        </c:ser>
        <c:ser>
          <c:idx val="1"/>
          <c:order val="1"/>
          <c:tx>
            <c:strRef>
              <c:f>Graphs!$R$2</c:f>
              <c:strCache>
                <c:ptCount val="1"/>
                <c:pt idx="0">
                  <c:v>CNT</c:v>
                </c:pt>
              </c:strCache>
            </c:strRef>
          </c:tx>
          <c:cat>
            <c:strRef>
              <c:f>Graphs!$P$3:$P$14</c:f>
              <c:strCache>
                <c:ptCount val="12"/>
                <c:pt idx="0">
                  <c:v>Sm-Low</c:v>
                </c:pt>
                <c:pt idx="1">
                  <c:v>Sm-Avg</c:v>
                </c:pt>
                <c:pt idx="2">
                  <c:v>Sm-High</c:v>
                </c:pt>
                <c:pt idx="3">
                  <c:v>Med-Low</c:v>
                </c:pt>
                <c:pt idx="4">
                  <c:v>Med-Avg</c:v>
                </c:pt>
                <c:pt idx="5">
                  <c:v>Med-High</c:v>
                </c:pt>
                <c:pt idx="6">
                  <c:v>Lg-Low</c:v>
                </c:pt>
                <c:pt idx="7">
                  <c:v>Lg-Avg</c:v>
                </c:pt>
                <c:pt idx="8">
                  <c:v>Lg-High</c:v>
                </c:pt>
                <c:pt idx="9">
                  <c:v>1Med+1Lg-Low</c:v>
                </c:pt>
                <c:pt idx="10">
                  <c:v>1Med+1Lg-Avg</c:v>
                </c:pt>
                <c:pt idx="11">
                  <c:v>1Med+1Lg-High</c:v>
                </c:pt>
              </c:strCache>
            </c:strRef>
          </c:cat>
          <c:val>
            <c:numRef>
              <c:f>Graphs!$R$3:$R$14</c:f>
              <c:numCache>
                <c:formatCode>General</c:formatCode>
                <c:ptCount val="12"/>
                <c:pt idx="3">
                  <c:v>43.4</c:v>
                </c:pt>
                <c:pt idx="4">
                  <c:v>46.1</c:v>
                </c:pt>
                <c:pt idx="5">
                  <c:v>50.6</c:v>
                </c:pt>
                <c:pt idx="6">
                  <c:v>72.900000000000006</c:v>
                </c:pt>
                <c:pt idx="7">
                  <c:v>77.2</c:v>
                </c:pt>
                <c:pt idx="8">
                  <c:v>90.3</c:v>
                </c:pt>
                <c:pt idx="9">
                  <c:v>82.5</c:v>
                </c:pt>
                <c:pt idx="10">
                  <c:v>89.4</c:v>
                </c:pt>
                <c:pt idx="11">
                  <c:v>105.6</c:v>
                </c:pt>
              </c:numCache>
            </c:numRef>
          </c:val>
          <c:smooth val="0"/>
        </c:ser>
        <c:ser>
          <c:idx val="2"/>
          <c:order val="2"/>
          <c:tx>
            <c:strRef>
              <c:f>Graphs!$S$2</c:f>
              <c:strCache>
                <c:ptCount val="1"/>
                <c:pt idx="0">
                  <c:v>ST</c:v>
                </c:pt>
              </c:strCache>
            </c:strRef>
          </c:tx>
          <c:cat>
            <c:strRef>
              <c:f>Graphs!$P$3:$P$14</c:f>
              <c:strCache>
                <c:ptCount val="12"/>
                <c:pt idx="0">
                  <c:v>Sm-Low</c:v>
                </c:pt>
                <c:pt idx="1">
                  <c:v>Sm-Avg</c:v>
                </c:pt>
                <c:pt idx="2">
                  <c:v>Sm-High</c:v>
                </c:pt>
                <c:pt idx="3">
                  <c:v>Med-Low</c:v>
                </c:pt>
                <c:pt idx="4">
                  <c:v>Med-Avg</c:v>
                </c:pt>
                <c:pt idx="5">
                  <c:v>Med-High</c:v>
                </c:pt>
                <c:pt idx="6">
                  <c:v>Lg-Low</c:v>
                </c:pt>
                <c:pt idx="7">
                  <c:v>Lg-Avg</c:v>
                </c:pt>
                <c:pt idx="8">
                  <c:v>Lg-High</c:v>
                </c:pt>
                <c:pt idx="9">
                  <c:v>1Med+1Lg-Low</c:v>
                </c:pt>
                <c:pt idx="10">
                  <c:v>1Med+1Lg-Avg</c:v>
                </c:pt>
                <c:pt idx="11">
                  <c:v>1Med+1Lg-High</c:v>
                </c:pt>
              </c:strCache>
            </c:strRef>
          </c:cat>
          <c:val>
            <c:numRef>
              <c:f>Graphs!$S$3:$S$14</c:f>
              <c:numCache>
                <c:formatCode>General</c:formatCode>
                <c:ptCount val="12"/>
                <c:pt idx="3">
                  <c:v>51</c:v>
                </c:pt>
                <c:pt idx="4">
                  <c:v>55.8</c:v>
                </c:pt>
                <c:pt idx="5">
                  <c:v>59.9</c:v>
                </c:pt>
                <c:pt idx="6">
                  <c:v>82.3</c:v>
                </c:pt>
                <c:pt idx="7">
                  <c:v>86.19</c:v>
                </c:pt>
                <c:pt idx="8">
                  <c:v>99.9</c:v>
                </c:pt>
                <c:pt idx="9">
                  <c:v>86.7</c:v>
                </c:pt>
                <c:pt idx="10">
                  <c:v>91.19</c:v>
                </c:pt>
                <c:pt idx="11">
                  <c:v>117.3</c:v>
                </c:pt>
              </c:numCache>
            </c:numRef>
          </c:val>
          <c:smooth val="0"/>
        </c:ser>
        <c:ser>
          <c:idx val="3"/>
          <c:order val="3"/>
          <c:tx>
            <c:strRef>
              <c:f>Graphs!$T$2</c:f>
              <c:strCache>
                <c:ptCount val="1"/>
                <c:pt idx="0">
                  <c:v>R1</c:v>
                </c:pt>
              </c:strCache>
            </c:strRef>
          </c:tx>
          <c:cat>
            <c:strRef>
              <c:f>Graphs!$P$3:$P$14</c:f>
              <c:strCache>
                <c:ptCount val="12"/>
                <c:pt idx="0">
                  <c:v>Sm-Low</c:v>
                </c:pt>
                <c:pt idx="1">
                  <c:v>Sm-Avg</c:v>
                </c:pt>
                <c:pt idx="2">
                  <c:v>Sm-High</c:v>
                </c:pt>
                <c:pt idx="3">
                  <c:v>Med-Low</c:v>
                </c:pt>
                <c:pt idx="4">
                  <c:v>Med-Avg</c:v>
                </c:pt>
                <c:pt idx="5">
                  <c:v>Med-High</c:v>
                </c:pt>
                <c:pt idx="6">
                  <c:v>Lg-Low</c:v>
                </c:pt>
                <c:pt idx="7">
                  <c:v>Lg-Avg</c:v>
                </c:pt>
                <c:pt idx="8">
                  <c:v>Lg-High</c:v>
                </c:pt>
                <c:pt idx="9">
                  <c:v>1Med+1Lg-Low</c:v>
                </c:pt>
                <c:pt idx="10">
                  <c:v>1Med+1Lg-Avg</c:v>
                </c:pt>
                <c:pt idx="11">
                  <c:v>1Med+1Lg-High</c:v>
                </c:pt>
              </c:strCache>
            </c:strRef>
          </c:cat>
          <c:val>
            <c:numRef>
              <c:f>Graphs!$T$3:$T$14</c:f>
              <c:numCache>
                <c:formatCode>General</c:formatCode>
                <c:ptCount val="12"/>
              </c:numCache>
            </c:numRef>
          </c:val>
          <c:smooth val="0"/>
        </c:ser>
        <c:ser>
          <c:idx val="4"/>
          <c:order val="4"/>
          <c:tx>
            <c:strRef>
              <c:f>Graphs!$U$2</c:f>
              <c:strCache>
                <c:ptCount val="1"/>
                <c:pt idx="0">
                  <c:v>R2</c:v>
                </c:pt>
              </c:strCache>
            </c:strRef>
          </c:tx>
          <c:cat>
            <c:strRef>
              <c:f>Graphs!$P$3:$P$14</c:f>
              <c:strCache>
                <c:ptCount val="12"/>
                <c:pt idx="0">
                  <c:v>Sm-Low</c:v>
                </c:pt>
                <c:pt idx="1">
                  <c:v>Sm-Avg</c:v>
                </c:pt>
                <c:pt idx="2">
                  <c:v>Sm-High</c:v>
                </c:pt>
                <c:pt idx="3">
                  <c:v>Med-Low</c:v>
                </c:pt>
                <c:pt idx="4">
                  <c:v>Med-Avg</c:v>
                </c:pt>
                <c:pt idx="5">
                  <c:v>Med-High</c:v>
                </c:pt>
                <c:pt idx="6">
                  <c:v>Lg-Low</c:v>
                </c:pt>
                <c:pt idx="7">
                  <c:v>Lg-Avg</c:v>
                </c:pt>
                <c:pt idx="8">
                  <c:v>Lg-High</c:v>
                </c:pt>
                <c:pt idx="9">
                  <c:v>1Med+1Lg-Low</c:v>
                </c:pt>
                <c:pt idx="10">
                  <c:v>1Med+1Lg-Avg</c:v>
                </c:pt>
                <c:pt idx="11">
                  <c:v>1Med+1Lg-High</c:v>
                </c:pt>
              </c:strCache>
            </c:strRef>
          </c:cat>
          <c:val>
            <c:numRef>
              <c:f>Graphs!$U$3:$U$14</c:f>
              <c:numCache>
                <c:formatCode>General</c:formatCode>
                <c:ptCount val="12"/>
              </c:numCache>
            </c:numRef>
          </c:val>
          <c:smooth val="0"/>
        </c:ser>
        <c:dLbls>
          <c:showLegendKey val="0"/>
          <c:showVal val="0"/>
          <c:showCatName val="0"/>
          <c:showSerName val="0"/>
          <c:showPercent val="0"/>
          <c:showBubbleSize val="0"/>
        </c:dLbls>
        <c:marker val="1"/>
        <c:smooth val="0"/>
        <c:axId val="81383808"/>
        <c:axId val="81385344"/>
      </c:lineChart>
      <c:catAx>
        <c:axId val="81383808"/>
        <c:scaling>
          <c:orientation val="minMax"/>
        </c:scaling>
        <c:delete val="0"/>
        <c:axPos val="b"/>
        <c:majorTickMark val="out"/>
        <c:minorTickMark val="none"/>
        <c:tickLblPos val="nextTo"/>
        <c:crossAx val="81385344"/>
        <c:crosses val="autoZero"/>
        <c:auto val="1"/>
        <c:lblAlgn val="ctr"/>
        <c:lblOffset val="100"/>
        <c:noMultiLvlLbl val="0"/>
      </c:catAx>
      <c:valAx>
        <c:axId val="81385344"/>
        <c:scaling>
          <c:orientation val="minMax"/>
        </c:scaling>
        <c:delete val="0"/>
        <c:axPos val="l"/>
        <c:majorGridlines/>
        <c:numFmt formatCode="General" sourceLinked="1"/>
        <c:majorTickMark val="out"/>
        <c:minorTickMark val="none"/>
        <c:tickLblPos val="nextTo"/>
        <c:crossAx val="8138380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185736</xdr:colOff>
      <xdr:row>10</xdr:row>
      <xdr:rowOff>57149</xdr:rowOff>
    </xdr:from>
    <xdr:to>
      <xdr:col>14</xdr:col>
      <xdr:colOff>9524</xdr:colOff>
      <xdr:row>36</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128587</xdr:colOff>
      <xdr:row>15</xdr:row>
      <xdr:rowOff>57150</xdr:rowOff>
    </xdr:from>
    <xdr:to>
      <xdr:col>23</xdr:col>
      <xdr:colOff>90487</xdr:colOff>
      <xdr:row>32</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jtg-test3.cloudheresy.com/ndra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1"/>
  <sheetViews>
    <sheetView workbookViewId="0">
      <selection activeCell="O14" sqref="O14"/>
    </sheetView>
  </sheetViews>
  <sheetFormatPr defaultRowHeight="15" x14ac:dyDescent="0.25"/>
  <cols>
    <col min="1" max="1" width="3.140625" style="12" customWidth="1"/>
    <col min="2" max="2" width="1.5703125" style="12" customWidth="1"/>
    <col min="3" max="3" width="12.85546875" style="12" customWidth="1"/>
    <col min="4" max="4" width="9.140625" style="12" customWidth="1"/>
    <col min="5" max="6" width="9.140625" style="12"/>
    <col min="7" max="7" width="4.85546875" style="12" customWidth="1"/>
    <col min="8" max="10" width="9.140625" style="12"/>
    <col min="11" max="11" width="16.42578125" style="12" customWidth="1"/>
    <col min="12" max="12" width="1.42578125" style="12" customWidth="1"/>
    <col min="13" max="16384" width="9.140625" style="12"/>
  </cols>
  <sheetData>
    <row r="2" spans="2:12" ht="6.75" customHeight="1" x14ac:dyDescent="0.25">
      <c r="B2" s="14"/>
      <c r="C2" s="15"/>
      <c r="D2" s="15"/>
      <c r="E2" s="15"/>
      <c r="F2" s="15"/>
      <c r="G2" s="15"/>
      <c r="H2" s="15"/>
      <c r="I2" s="15"/>
      <c r="J2" s="15"/>
      <c r="K2" s="15"/>
      <c r="L2" s="16"/>
    </row>
    <row r="3" spans="2:12" x14ac:dyDescent="0.25">
      <c r="B3" s="19"/>
      <c r="C3" s="13" t="s">
        <v>4</v>
      </c>
      <c r="D3" s="17"/>
      <c r="E3" s="17"/>
      <c r="F3" s="17"/>
      <c r="G3" s="17"/>
      <c r="H3" s="17"/>
      <c r="I3" s="17"/>
      <c r="J3" s="17"/>
      <c r="K3" s="17"/>
      <c r="L3" s="18"/>
    </row>
    <row r="4" spans="2:12" x14ac:dyDescent="0.25">
      <c r="B4" s="19"/>
      <c r="C4" s="30" t="s">
        <v>0</v>
      </c>
      <c r="D4" s="31"/>
      <c r="E4" s="31"/>
      <c r="F4" s="31"/>
      <c r="G4" s="31"/>
      <c r="H4" s="31"/>
      <c r="I4" s="31"/>
      <c r="J4" s="31"/>
      <c r="K4" s="32"/>
      <c r="L4" s="18"/>
    </row>
    <row r="5" spans="2:12" x14ac:dyDescent="0.25">
      <c r="B5" s="19"/>
      <c r="C5" s="33"/>
      <c r="D5" s="34"/>
      <c r="E5" s="34"/>
      <c r="F5" s="34"/>
      <c r="G5" s="34"/>
      <c r="H5" s="34"/>
      <c r="I5" s="34"/>
      <c r="J5" s="34"/>
      <c r="K5" s="35"/>
      <c r="L5" s="18"/>
    </row>
    <row r="6" spans="2:12" x14ac:dyDescent="0.25">
      <c r="B6" s="19"/>
      <c r="C6" s="33"/>
      <c r="D6" s="34"/>
      <c r="E6" s="34"/>
      <c r="F6" s="34"/>
      <c r="G6" s="34"/>
      <c r="H6" s="34"/>
      <c r="I6" s="34"/>
      <c r="J6" s="34"/>
      <c r="K6" s="35"/>
      <c r="L6" s="18"/>
    </row>
    <row r="7" spans="2:12" x14ac:dyDescent="0.25">
      <c r="B7" s="19"/>
      <c r="C7" s="36"/>
      <c r="D7" s="37"/>
      <c r="E7" s="37"/>
      <c r="F7" s="37"/>
      <c r="G7" s="37"/>
      <c r="H7" s="37"/>
      <c r="I7" s="37"/>
      <c r="J7" s="37"/>
      <c r="K7" s="38"/>
      <c r="L7" s="18"/>
    </row>
    <row r="8" spans="2:12" ht="8.25" customHeight="1" x14ac:dyDescent="0.25">
      <c r="B8" s="19"/>
      <c r="C8" s="17"/>
      <c r="D8" s="17"/>
      <c r="E8" s="17"/>
      <c r="F8" s="17"/>
      <c r="G8" s="17"/>
      <c r="H8" s="17"/>
      <c r="I8" s="17"/>
      <c r="J8" s="17"/>
      <c r="K8" s="17"/>
      <c r="L8" s="18"/>
    </row>
    <row r="9" spans="2:12" x14ac:dyDescent="0.25">
      <c r="B9" s="19"/>
      <c r="C9" s="13" t="s">
        <v>3</v>
      </c>
      <c r="D9" s="17"/>
      <c r="E9" s="17"/>
      <c r="F9" s="17"/>
      <c r="G9" s="17"/>
      <c r="H9" s="17"/>
      <c r="I9" s="17"/>
      <c r="J9" s="17"/>
      <c r="K9" s="17"/>
      <c r="L9" s="18"/>
    </row>
    <row r="10" spans="2:12" ht="15" customHeight="1" x14ac:dyDescent="0.25">
      <c r="B10" s="19"/>
      <c r="C10" s="30" t="s">
        <v>1</v>
      </c>
      <c r="D10" s="31"/>
      <c r="E10" s="31"/>
      <c r="F10" s="31"/>
      <c r="G10" s="31"/>
      <c r="H10" s="31"/>
      <c r="I10" s="31"/>
      <c r="J10" s="31"/>
      <c r="K10" s="32"/>
      <c r="L10" s="18"/>
    </row>
    <row r="11" spans="2:12" x14ac:dyDescent="0.25">
      <c r="B11" s="19"/>
      <c r="C11" s="33"/>
      <c r="D11" s="34"/>
      <c r="E11" s="34"/>
      <c r="F11" s="34"/>
      <c r="G11" s="34"/>
      <c r="H11" s="34"/>
      <c r="I11" s="34"/>
      <c r="J11" s="34"/>
      <c r="K11" s="35"/>
      <c r="L11" s="18"/>
    </row>
    <row r="12" spans="2:12" x14ac:dyDescent="0.25">
      <c r="B12" s="19"/>
      <c r="C12" s="33"/>
      <c r="D12" s="34"/>
      <c r="E12" s="34"/>
      <c r="F12" s="34"/>
      <c r="G12" s="34"/>
      <c r="H12" s="34"/>
      <c r="I12" s="34"/>
      <c r="J12" s="34"/>
      <c r="K12" s="35"/>
      <c r="L12" s="18"/>
    </row>
    <row r="13" spans="2:12" x14ac:dyDescent="0.25">
      <c r="B13" s="19"/>
      <c r="C13" s="33"/>
      <c r="D13" s="34"/>
      <c r="E13" s="34"/>
      <c r="F13" s="34"/>
      <c r="G13" s="34"/>
      <c r="H13" s="34"/>
      <c r="I13" s="34"/>
      <c r="J13" s="34"/>
      <c r="K13" s="35"/>
      <c r="L13" s="18"/>
    </row>
    <row r="14" spans="2:12" x14ac:dyDescent="0.25">
      <c r="B14" s="19"/>
      <c r="C14" s="33"/>
      <c r="D14" s="34"/>
      <c r="E14" s="34"/>
      <c r="F14" s="34"/>
      <c r="G14" s="34"/>
      <c r="H14" s="34"/>
      <c r="I14" s="34"/>
      <c r="J14" s="34"/>
      <c r="K14" s="35"/>
      <c r="L14" s="18"/>
    </row>
    <row r="15" spans="2:12" x14ac:dyDescent="0.25">
      <c r="B15" s="19"/>
      <c r="C15" s="33"/>
      <c r="D15" s="34"/>
      <c r="E15" s="34"/>
      <c r="F15" s="34"/>
      <c r="G15" s="34"/>
      <c r="H15" s="34"/>
      <c r="I15" s="34"/>
      <c r="J15" s="34"/>
      <c r="K15" s="35"/>
      <c r="L15" s="18"/>
    </row>
    <row r="16" spans="2:12" x14ac:dyDescent="0.25">
      <c r="B16" s="19"/>
      <c r="C16" s="33"/>
      <c r="D16" s="34"/>
      <c r="E16" s="34"/>
      <c r="F16" s="34"/>
      <c r="G16" s="34"/>
      <c r="H16" s="34"/>
      <c r="I16" s="34"/>
      <c r="J16" s="34"/>
      <c r="K16" s="35"/>
      <c r="L16" s="18"/>
    </row>
    <row r="17" spans="2:12" x14ac:dyDescent="0.25">
      <c r="B17" s="19"/>
      <c r="C17" s="36"/>
      <c r="D17" s="37"/>
      <c r="E17" s="37"/>
      <c r="F17" s="37"/>
      <c r="G17" s="37"/>
      <c r="H17" s="37"/>
      <c r="I17" s="37"/>
      <c r="J17" s="37"/>
      <c r="K17" s="38"/>
      <c r="L17" s="18"/>
    </row>
    <row r="18" spans="2:12" ht="8.25" customHeight="1" x14ac:dyDescent="0.25">
      <c r="B18" s="19"/>
      <c r="C18" s="17"/>
      <c r="D18" s="17"/>
      <c r="E18" s="17"/>
      <c r="F18" s="17"/>
      <c r="G18" s="17"/>
      <c r="H18" s="17"/>
      <c r="I18" s="17"/>
      <c r="J18" s="17"/>
      <c r="K18" s="17"/>
      <c r="L18" s="18"/>
    </row>
    <row r="19" spans="2:12" x14ac:dyDescent="0.25">
      <c r="B19" s="19"/>
      <c r="C19" s="13" t="s">
        <v>2</v>
      </c>
      <c r="D19" s="17"/>
      <c r="E19" s="17"/>
      <c r="F19" s="17"/>
      <c r="G19" s="17"/>
      <c r="H19" s="17"/>
      <c r="I19" s="17"/>
      <c r="J19" s="17"/>
      <c r="K19" s="17"/>
      <c r="L19" s="18"/>
    </row>
    <row r="20" spans="2:12" x14ac:dyDescent="0.25">
      <c r="B20" s="19"/>
      <c r="C20" s="30" t="s">
        <v>5</v>
      </c>
      <c r="D20" s="31"/>
      <c r="E20" s="31"/>
      <c r="F20" s="31"/>
      <c r="G20" s="31"/>
      <c r="H20" s="31"/>
      <c r="I20" s="31"/>
      <c r="J20" s="31"/>
      <c r="K20" s="32"/>
      <c r="L20" s="18"/>
    </row>
    <row r="21" spans="2:12" x14ac:dyDescent="0.25">
      <c r="B21" s="19"/>
      <c r="C21" s="33"/>
      <c r="D21" s="34"/>
      <c r="E21" s="34"/>
      <c r="F21" s="34"/>
      <c r="G21" s="34"/>
      <c r="H21" s="34"/>
      <c r="I21" s="34"/>
      <c r="J21" s="34"/>
      <c r="K21" s="35"/>
      <c r="L21" s="18"/>
    </row>
    <row r="22" spans="2:12" x14ac:dyDescent="0.25">
      <c r="B22" s="19"/>
      <c r="C22" s="33"/>
      <c r="D22" s="34"/>
      <c r="E22" s="34"/>
      <c r="F22" s="34"/>
      <c r="G22" s="34"/>
      <c r="H22" s="34"/>
      <c r="I22" s="34"/>
      <c r="J22" s="34"/>
      <c r="K22" s="35"/>
      <c r="L22" s="18"/>
    </row>
    <row r="23" spans="2:12" x14ac:dyDescent="0.25">
      <c r="B23" s="19"/>
      <c r="C23" s="36"/>
      <c r="D23" s="37"/>
      <c r="E23" s="37"/>
      <c r="F23" s="37"/>
      <c r="G23" s="37"/>
      <c r="H23" s="37"/>
      <c r="I23" s="37"/>
      <c r="J23" s="37"/>
      <c r="K23" s="38"/>
      <c r="L23" s="18"/>
    </row>
    <row r="24" spans="2:12" ht="7.5" customHeight="1" x14ac:dyDescent="0.25">
      <c r="B24" s="19"/>
      <c r="C24" s="17"/>
      <c r="D24" s="17"/>
      <c r="E24" s="17"/>
      <c r="F24" s="17"/>
      <c r="G24" s="17"/>
      <c r="H24" s="17"/>
      <c r="I24" s="17"/>
      <c r="J24" s="17"/>
      <c r="K24" s="17"/>
      <c r="L24" s="18"/>
    </row>
    <row r="25" spans="2:12" x14ac:dyDescent="0.25">
      <c r="B25" s="19"/>
      <c r="C25" s="13" t="s">
        <v>6</v>
      </c>
      <c r="D25" s="17"/>
      <c r="E25" s="17"/>
      <c r="F25" s="17"/>
      <c r="G25" s="17"/>
      <c r="H25" s="17"/>
      <c r="I25" s="17"/>
      <c r="J25" s="17"/>
      <c r="K25" s="17"/>
      <c r="L25" s="18"/>
    </row>
    <row r="26" spans="2:12" x14ac:dyDescent="0.25">
      <c r="B26" s="19"/>
      <c r="C26" s="3" t="str">
        <f>"- Source and target systems are RHEL 6.x"</f>
        <v>- Source and target systems are RHEL 6.x</v>
      </c>
      <c r="D26" s="4"/>
      <c r="E26" s="4"/>
      <c r="F26" s="4"/>
      <c r="G26" s="4"/>
      <c r="H26" s="4" t="str">
        <f>"- Minor NFS server and kernel tuning used"</f>
        <v>- Minor NFS server and kernel tuning used</v>
      </c>
      <c r="I26" s="4"/>
      <c r="J26" s="4"/>
      <c r="K26" s="5"/>
      <c r="L26" s="18"/>
    </row>
    <row r="27" spans="2:12" x14ac:dyDescent="0.25">
      <c r="B27" s="19"/>
      <c r="C27" s="6" t="str">
        <f>"- Randomized files were used to prevent caching"</f>
        <v>- Randomized files were used to prevent caching</v>
      </c>
      <c r="D27" s="7"/>
      <c r="E27" s="7"/>
      <c r="F27" s="7"/>
      <c r="G27" s="7"/>
      <c r="H27" s="7" t="str">
        <f>"- No network bonding or trunking"</f>
        <v>- No network bonding or trunking</v>
      </c>
      <c r="I27" s="7"/>
      <c r="J27" s="7"/>
      <c r="K27" s="8"/>
      <c r="L27" s="18"/>
    </row>
    <row r="28" spans="2:12" x14ac:dyDescent="0.25">
      <c r="B28" s="19"/>
      <c r="C28" s="6" t="str">
        <f>"- Native NFS server and client binaries"</f>
        <v>- Native NFS server and client binaries</v>
      </c>
      <c r="D28" s="7"/>
      <c r="E28" s="7"/>
      <c r="F28" s="7"/>
      <c r="G28" s="7"/>
      <c r="H28" s="7" t="str">
        <f>"- No MTU modifications"</f>
        <v>- No MTU modifications</v>
      </c>
      <c r="I28" s="7"/>
      <c r="J28" s="7"/>
      <c r="K28" s="8"/>
      <c r="L28" s="18"/>
    </row>
    <row r="29" spans="2:12" x14ac:dyDescent="0.25">
      <c r="B29" s="19"/>
      <c r="C29" s="6" t="str">
        <f>"- Only synchronous NFS mounts"</f>
        <v>- Only synchronous NFS mounts</v>
      </c>
      <c r="D29" s="7"/>
      <c r="E29" s="7"/>
      <c r="F29" s="7"/>
      <c r="G29" s="7"/>
      <c r="H29" s="7" t="str">
        <f>"- Standard x86 commodity servers"</f>
        <v>- Standard x86 commodity servers</v>
      </c>
      <c r="I29" s="7"/>
      <c r="J29" s="7"/>
      <c r="K29" s="8"/>
      <c r="L29" s="18"/>
    </row>
    <row r="30" spans="2:12" x14ac:dyDescent="0.25">
      <c r="B30" s="19"/>
      <c r="C30" s="9" t="str">
        <f>"- No network or other acceleration HW or SW"</f>
        <v>- No network or other acceleration HW or SW</v>
      </c>
      <c r="D30" s="10"/>
      <c r="E30" s="10"/>
      <c r="F30" s="10"/>
      <c r="G30" s="10"/>
      <c r="H30" s="10" t="str">
        <f>"- No network or other acceleration HW or SW"</f>
        <v>- No network or other acceleration HW or SW</v>
      </c>
      <c r="I30" s="10"/>
      <c r="J30" s="10"/>
      <c r="K30" s="11"/>
      <c r="L30" s="18"/>
    </row>
    <row r="31" spans="2:12" ht="7.5" customHeight="1" x14ac:dyDescent="0.25">
      <c r="B31" s="20"/>
      <c r="C31" s="21"/>
      <c r="D31" s="21"/>
      <c r="E31" s="21"/>
      <c r="F31" s="21"/>
      <c r="G31" s="21"/>
      <c r="H31" s="21"/>
      <c r="I31" s="21"/>
      <c r="J31" s="21"/>
      <c r="K31" s="21"/>
      <c r="L31" s="22"/>
    </row>
  </sheetData>
  <mergeCells count="3">
    <mergeCell ref="C4:K7"/>
    <mergeCell ref="C20:K23"/>
    <mergeCell ref="C10:K17"/>
  </mergeCells>
  <pageMargins left="0.7" right="0.7" top="0.75" bottom="0.75" header="0.3" footer="0.3"/>
  <pageSetup paperSize="158"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4"/>
  <sheetViews>
    <sheetView tabSelected="1" workbookViewId="0">
      <selection activeCell="W9" sqref="W9"/>
    </sheetView>
  </sheetViews>
  <sheetFormatPr defaultRowHeight="12.75" x14ac:dyDescent="0.2"/>
  <cols>
    <col min="1" max="1" width="3" style="44" customWidth="1"/>
    <col min="2" max="2" width="10.7109375" style="44" bestFit="1" customWidth="1"/>
    <col min="3" max="3" width="7.42578125" style="44" bestFit="1" customWidth="1"/>
    <col min="4" max="4" width="7.140625" style="44" bestFit="1" customWidth="1"/>
    <col min="5" max="5" width="8" style="44" bestFit="1" customWidth="1"/>
    <col min="6" max="6" width="7.5703125" style="44" bestFit="1" customWidth="1"/>
    <col min="7" max="7" width="7.28515625" style="44" bestFit="1" customWidth="1"/>
    <col min="8" max="8" width="8.140625" style="44" bestFit="1" customWidth="1"/>
    <col min="9" max="9" width="6.28515625" style="44" bestFit="1" customWidth="1"/>
    <col min="10" max="10" width="6" style="44" bestFit="1" customWidth="1"/>
    <col min="11" max="11" width="6.85546875" style="44" bestFit="1" customWidth="1"/>
    <col min="12" max="12" width="6.5703125" style="44" bestFit="1" customWidth="1"/>
    <col min="13" max="13" width="6.28515625" style="44" bestFit="1" customWidth="1"/>
    <col min="14" max="14" width="7.140625" style="44" bestFit="1" customWidth="1"/>
    <col min="15" max="15" width="3.140625" style="44" customWidth="1"/>
    <col min="16" max="16" width="13.140625" style="44" bestFit="1" customWidth="1"/>
    <col min="17" max="17" width="7.42578125" style="44" bestFit="1" customWidth="1"/>
    <col min="18" max="18" width="7.140625" style="44" bestFit="1" customWidth="1"/>
    <col min="19" max="19" width="8" style="44" bestFit="1" customWidth="1"/>
    <col min="20" max="21" width="7.5703125" style="44" bestFit="1" customWidth="1"/>
    <col min="22" max="16384" width="9.140625" style="44"/>
  </cols>
  <sheetData>
    <row r="2" spans="2:21" x14ac:dyDescent="0.2">
      <c r="B2" s="42" t="s">
        <v>7</v>
      </c>
      <c r="C2" s="43" t="s">
        <v>120</v>
      </c>
      <c r="D2" s="43" t="s">
        <v>122</v>
      </c>
      <c r="E2" s="43" t="s">
        <v>123</v>
      </c>
      <c r="F2" s="42" t="s">
        <v>121</v>
      </c>
      <c r="G2" s="42" t="s">
        <v>124</v>
      </c>
      <c r="H2" s="42" t="s">
        <v>125</v>
      </c>
      <c r="I2" s="43" t="s">
        <v>126</v>
      </c>
      <c r="J2" s="43" t="s">
        <v>127</v>
      </c>
      <c r="K2" s="43" t="s">
        <v>128</v>
      </c>
      <c r="L2" s="42" t="s">
        <v>116</v>
      </c>
      <c r="M2" s="42" t="s">
        <v>117</v>
      </c>
      <c r="N2" s="42" t="s">
        <v>118</v>
      </c>
      <c r="P2" s="45" t="s">
        <v>7</v>
      </c>
      <c r="Q2" s="45" t="s">
        <v>129</v>
      </c>
      <c r="R2" s="45" t="s">
        <v>130</v>
      </c>
      <c r="S2" s="45" t="s">
        <v>131</v>
      </c>
      <c r="T2" s="45" t="s">
        <v>132</v>
      </c>
      <c r="U2" s="45" t="s">
        <v>145</v>
      </c>
    </row>
    <row r="3" spans="2:21" x14ac:dyDescent="0.2">
      <c r="B3" s="42" t="s">
        <v>113</v>
      </c>
      <c r="C3" s="43">
        <v>17</v>
      </c>
      <c r="D3" s="43">
        <v>21</v>
      </c>
      <c r="E3" s="43">
        <v>25</v>
      </c>
      <c r="F3" s="42">
        <f>C3*1.5</f>
        <v>25.5</v>
      </c>
      <c r="G3" s="42">
        <f t="shared" ref="G3:H5" si="0">D3*1.5</f>
        <v>31.5</v>
      </c>
      <c r="H3" s="42">
        <f t="shared" si="0"/>
        <v>37.5</v>
      </c>
      <c r="I3" s="43">
        <f>F3*1.3</f>
        <v>33.15</v>
      </c>
      <c r="J3" s="43">
        <f t="shared" ref="J3:K5" si="1">G3*1.3</f>
        <v>40.950000000000003</v>
      </c>
      <c r="K3" s="43">
        <f t="shared" si="1"/>
        <v>48.75</v>
      </c>
      <c r="L3" s="42">
        <f>I3*1.2</f>
        <v>39.779999999999994</v>
      </c>
      <c r="M3" s="42">
        <f t="shared" ref="M3:M5" si="2">J3*1.2</f>
        <v>49.14</v>
      </c>
      <c r="N3" s="42">
        <f t="shared" ref="N3:N5" si="3">K3*1.2</f>
        <v>58.5</v>
      </c>
      <c r="P3" s="45" t="s">
        <v>133</v>
      </c>
      <c r="Q3" s="45"/>
      <c r="R3" s="45"/>
      <c r="S3" s="45"/>
      <c r="T3" s="45"/>
      <c r="U3" s="45"/>
    </row>
    <row r="4" spans="2:21" x14ac:dyDescent="0.2">
      <c r="B4" s="42" t="s">
        <v>114</v>
      </c>
      <c r="C4" s="43">
        <v>18</v>
      </c>
      <c r="D4" s="43">
        <v>23</v>
      </c>
      <c r="E4" s="43">
        <v>26</v>
      </c>
      <c r="F4" s="42">
        <f t="shared" ref="F4:F5" si="4">C4*1.5</f>
        <v>27</v>
      </c>
      <c r="G4" s="42">
        <f t="shared" si="0"/>
        <v>34.5</v>
      </c>
      <c r="H4" s="42">
        <f t="shared" si="0"/>
        <v>39</v>
      </c>
      <c r="I4" s="43">
        <f t="shared" ref="I4:I5" si="5">F4*1.3</f>
        <v>35.1</v>
      </c>
      <c r="J4" s="43">
        <f t="shared" si="1"/>
        <v>44.85</v>
      </c>
      <c r="K4" s="43">
        <f t="shared" si="1"/>
        <v>50.7</v>
      </c>
      <c r="L4" s="42">
        <f t="shared" ref="L4:L5" si="6">I4*1.2</f>
        <v>42.12</v>
      </c>
      <c r="M4" s="42">
        <f t="shared" si="2"/>
        <v>53.82</v>
      </c>
      <c r="N4" s="42">
        <f t="shared" si="3"/>
        <v>60.84</v>
      </c>
      <c r="P4" s="45" t="s">
        <v>134</v>
      </c>
      <c r="Q4" s="45"/>
      <c r="R4" s="45"/>
      <c r="S4" s="45"/>
      <c r="T4" s="45"/>
      <c r="U4" s="45"/>
    </row>
    <row r="5" spans="2:21" x14ac:dyDescent="0.2">
      <c r="B5" s="42" t="s">
        <v>115</v>
      </c>
      <c r="C5" s="43">
        <v>27</v>
      </c>
      <c r="D5" s="43">
        <v>35</v>
      </c>
      <c r="E5" s="43">
        <v>39</v>
      </c>
      <c r="F5" s="42">
        <f t="shared" si="4"/>
        <v>40.5</v>
      </c>
      <c r="G5" s="42">
        <f t="shared" si="0"/>
        <v>52.5</v>
      </c>
      <c r="H5" s="42">
        <f t="shared" si="0"/>
        <v>58.5</v>
      </c>
      <c r="I5" s="43">
        <f t="shared" si="5"/>
        <v>52.65</v>
      </c>
      <c r="J5" s="43">
        <f t="shared" si="1"/>
        <v>68.25</v>
      </c>
      <c r="K5" s="43">
        <f t="shared" si="1"/>
        <v>76.05</v>
      </c>
      <c r="L5" s="42">
        <f t="shared" si="6"/>
        <v>63.179999999999993</v>
      </c>
      <c r="M5" s="42">
        <f t="shared" si="2"/>
        <v>81.899999999999991</v>
      </c>
      <c r="N5" s="42">
        <f t="shared" si="3"/>
        <v>91.259999999999991</v>
      </c>
      <c r="P5" s="45" t="s">
        <v>135</v>
      </c>
      <c r="Q5" s="45"/>
      <c r="R5" s="45"/>
      <c r="S5" s="45"/>
      <c r="T5" s="45"/>
      <c r="U5" s="45"/>
    </row>
    <row r="6" spans="2:21" x14ac:dyDescent="0.2">
      <c r="B6" s="42" t="s">
        <v>119</v>
      </c>
      <c r="C6" s="43"/>
      <c r="D6" s="43"/>
      <c r="E6" s="43"/>
      <c r="F6" s="42"/>
      <c r="G6" s="42"/>
      <c r="H6" s="42"/>
      <c r="I6" s="43">
        <v>86</v>
      </c>
      <c r="J6" s="43">
        <v>89</v>
      </c>
      <c r="K6" s="43">
        <v>99</v>
      </c>
      <c r="L6" s="42">
        <f t="shared" ref="L6" si="7">I6*1.2</f>
        <v>103.2</v>
      </c>
      <c r="M6" s="42">
        <f t="shared" ref="M6" si="8">J6*1.2</f>
        <v>106.8</v>
      </c>
      <c r="N6" s="42">
        <f t="shared" ref="N6" si="9">K6*1.2</f>
        <v>118.8</v>
      </c>
      <c r="P6" s="45" t="s">
        <v>136</v>
      </c>
      <c r="Q6" s="45">
        <v>38.1</v>
      </c>
      <c r="R6" s="45">
        <v>43.4</v>
      </c>
      <c r="S6" s="45">
        <v>51</v>
      </c>
      <c r="T6" s="45"/>
      <c r="U6" s="45"/>
    </row>
    <row r="7" spans="2:21" x14ac:dyDescent="0.2">
      <c r="P7" s="45" t="s">
        <v>137</v>
      </c>
      <c r="Q7" s="45">
        <v>41.7</v>
      </c>
      <c r="R7" s="45">
        <v>46.1</v>
      </c>
      <c r="S7" s="45">
        <v>55.8</v>
      </c>
      <c r="T7" s="45"/>
      <c r="U7" s="45"/>
    </row>
    <row r="8" spans="2:21" x14ac:dyDescent="0.2">
      <c r="P8" s="45" t="s">
        <v>138</v>
      </c>
      <c r="Q8" s="45">
        <v>45.8</v>
      </c>
      <c r="R8" s="45">
        <v>50.6</v>
      </c>
      <c r="S8" s="45">
        <v>59.9</v>
      </c>
      <c r="T8" s="45"/>
      <c r="U8" s="45"/>
    </row>
    <row r="9" spans="2:21" x14ac:dyDescent="0.2">
      <c r="P9" s="45" t="s">
        <v>139</v>
      </c>
      <c r="Q9" s="45">
        <v>61</v>
      </c>
      <c r="R9" s="45">
        <v>72.900000000000006</v>
      </c>
      <c r="S9" s="45">
        <v>82.3</v>
      </c>
      <c r="T9" s="45"/>
      <c r="U9" s="45"/>
    </row>
    <row r="10" spans="2:21" x14ac:dyDescent="0.2">
      <c r="P10" s="45" t="s">
        <v>144</v>
      </c>
      <c r="Q10" s="45">
        <v>71.400000000000006</v>
      </c>
      <c r="R10" s="45">
        <v>77.2</v>
      </c>
      <c r="S10" s="45">
        <v>86.19</v>
      </c>
      <c r="T10" s="45"/>
      <c r="U10" s="45"/>
    </row>
    <row r="11" spans="2:21" x14ac:dyDescent="0.2">
      <c r="P11" s="45" t="s">
        <v>140</v>
      </c>
      <c r="Q11" s="45">
        <v>86.8</v>
      </c>
      <c r="R11" s="45">
        <v>90.3</v>
      </c>
      <c r="S11" s="45">
        <v>99.9</v>
      </c>
      <c r="T11" s="45"/>
      <c r="U11" s="45"/>
    </row>
    <row r="12" spans="2:21" x14ac:dyDescent="0.2">
      <c r="P12" s="45" t="s">
        <v>141</v>
      </c>
      <c r="Q12" s="45"/>
      <c r="R12" s="45">
        <v>82.5</v>
      </c>
      <c r="S12" s="45">
        <v>86.7</v>
      </c>
      <c r="T12" s="45"/>
      <c r="U12" s="45"/>
    </row>
    <row r="13" spans="2:21" x14ac:dyDescent="0.2">
      <c r="P13" s="45" t="s">
        <v>142</v>
      </c>
      <c r="Q13" s="45"/>
      <c r="R13" s="45">
        <v>89.4</v>
      </c>
      <c r="S13" s="45">
        <v>91.19</v>
      </c>
      <c r="T13" s="45"/>
      <c r="U13" s="45"/>
    </row>
    <row r="14" spans="2:21" x14ac:dyDescent="0.2">
      <c r="P14" s="45" t="s">
        <v>143</v>
      </c>
      <c r="Q14" s="45"/>
      <c r="R14" s="45">
        <v>105.6</v>
      </c>
      <c r="S14" s="45">
        <v>117.3</v>
      </c>
      <c r="T14" s="45"/>
      <c r="U14" s="45"/>
    </row>
  </sheetData>
  <pageMargins left="0.7" right="0.7" top="0.75" bottom="0.75" header="0.3" footer="0.3"/>
  <pageSetup paperSize="158"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42"/>
  <sheetViews>
    <sheetView topLeftCell="A19" workbookViewId="0">
      <selection activeCell="D34" sqref="D34"/>
    </sheetView>
  </sheetViews>
  <sheetFormatPr defaultRowHeight="15" x14ac:dyDescent="0.25"/>
  <cols>
    <col min="1" max="1" width="3.28515625" style="23" customWidth="1"/>
    <col min="2" max="2" width="12.42578125" style="23" bestFit="1" customWidth="1"/>
    <col min="3" max="4" width="12.28515625" style="23" customWidth="1"/>
    <col min="5" max="5" width="15.5703125" style="23" bestFit="1" customWidth="1"/>
    <col min="6" max="6" width="12.28515625" style="23" customWidth="1"/>
    <col min="7" max="10" width="12.7109375" style="23" customWidth="1"/>
    <col min="11" max="16384" width="9.140625" style="23"/>
  </cols>
  <sheetData>
    <row r="2" spans="2:5" x14ac:dyDescent="0.25">
      <c r="B2" s="25" t="s">
        <v>18</v>
      </c>
    </row>
    <row r="3" spans="2:5" x14ac:dyDescent="0.25">
      <c r="B3" s="1" t="s">
        <v>7</v>
      </c>
      <c r="C3" s="1" t="s">
        <v>8</v>
      </c>
      <c r="D3" s="1" t="s">
        <v>13</v>
      </c>
      <c r="E3" s="1" t="s">
        <v>14</v>
      </c>
    </row>
    <row r="4" spans="2:5" x14ac:dyDescent="0.25">
      <c r="B4" s="1" t="s">
        <v>9</v>
      </c>
      <c r="C4" s="1">
        <v>4</v>
      </c>
      <c r="D4" s="1">
        <v>15</v>
      </c>
      <c r="E4" s="1" t="s">
        <v>15</v>
      </c>
    </row>
    <row r="5" spans="2:5" x14ac:dyDescent="0.25">
      <c r="B5" s="1" t="s">
        <v>10</v>
      </c>
      <c r="C5" s="1">
        <v>4</v>
      </c>
      <c r="D5" s="1">
        <v>15</v>
      </c>
      <c r="E5" s="1" t="s">
        <v>15</v>
      </c>
    </row>
    <row r="6" spans="2:5" x14ac:dyDescent="0.25">
      <c r="B6" s="1" t="s">
        <v>11</v>
      </c>
      <c r="C6" s="1">
        <v>16</v>
      </c>
      <c r="D6" s="1">
        <v>60</v>
      </c>
      <c r="E6" s="1" t="s">
        <v>16</v>
      </c>
    </row>
    <row r="7" spans="2:5" x14ac:dyDescent="0.25">
      <c r="B7" s="1" t="s">
        <v>12</v>
      </c>
      <c r="C7" s="1">
        <v>8</v>
      </c>
      <c r="D7" s="1">
        <v>30</v>
      </c>
      <c r="E7" s="1" t="s">
        <v>17</v>
      </c>
    </row>
    <row r="8" spans="2:5" x14ac:dyDescent="0.25">
      <c r="B8" s="24" t="s">
        <v>21</v>
      </c>
    </row>
    <row r="10" spans="2:5" x14ac:dyDescent="0.25">
      <c r="B10" s="25" t="s">
        <v>19</v>
      </c>
    </row>
    <row r="11" spans="2:5" x14ac:dyDescent="0.25">
      <c r="B11" s="24" t="s">
        <v>20</v>
      </c>
    </row>
    <row r="12" spans="2:5" x14ac:dyDescent="0.25">
      <c r="B12" s="24" t="s">
        <v>24</v>
      </c>
    </row>
    <row r="13" spans="2:5" x14ac:dyDescent="0.25">
      <c r="B13" s="24" t="s">
        <v>25</v>
      </c>
    </row>
    <row r="14" spans="2:5" x14ac:dyDescent="0.25">
      <c r="B14" s="24"/>
    </row>
    <row r="15" spans="2:5" x14ac:dyDescent="0.25">
      <c r="B15" s="25" t="s">
        <v>22</v>
      </c>
    </row>
    <row r="16" spans="2:5" x14ac:dyDescent="0.25">
      <c r="B16" s="24" t="s">
        <v>23</v>
      </c>
    </row>
    <row r="17" spans="2:10" x14ac:dyDescent="0.25">
      <c r="B17" s="24" t="s">
        <v>90</v>
      </c>
    </row>
    <row r="18" spans="2:10" x14ac:dyDescent="0.25">
      <c r="B18" s="24" t="s">
        <v>26</v>
      </c>
    </row>
    <row r="19" spans="2:10" x14ac:dyDescent="0.25">
      <c r="B19" s="24" t="s">
        <v>27</v>
      </c>
    </row>
    <row r="20" spans="2:10" x14ac:dyDescent="0.25">
      <c r="B20" s="24"/>
    </row>
    <row r="21" spans="2:10" x14ac:dyDescent="0.25">
      <c r="B21" s="25" t="s">
        <v>29</v>
      </c>
    </row>
    <row r="22" spans="2:10" x14ac:dyDescent="0.25">
      <c r="B22" s="25"/>
      <c r="C22" s="39" t="s">
        <v>105</v>
      </c>
      <c r="D22" s="40"/>
      <c r="E22" s="40"/>
      <c r="F22" s="41"/>
    </row>
    <row r="23" spans="2:10" x14ac:dyDescent="0.25">
      <c r="B23" s="1" t="s">
        <v>7</v>
      </c>
      <c r="C23" s="1" t="s">
        <v>106</v>
      </c>
      <c r="D23" s="1" t="s">
        <v>107</v>
      </c>
      <c r="E23" s="1" t="s">
        <v>108</v>
      </c>
      <c r="F23" s="1" t="s">
        <v>109</v>
      </c>
    </row>
    <row r="24" spans="2:10" x14ac:dyDescent="0.25">
      <c r="B24" s="1" t="s">
        <v>28</v>
      </c>
      <c r="C24" s="1"/>
      <c r="D24" s="1"/>
      <c r="E24" s="1"/>
      <c r="F24" s="1"/>
    </row>
    <row r="25" spans="2:10" x14ac:dyDescent="0.25">
      <c r="B25" s="1" t="s">
        <v>11</v>
      </c>
      <c r="C25" s="1">
        <v>86.19</v>
      </c>
      <c r="D25" s="1">
        <f>C25*8</f>
        <v>689.52</v>
      </c>
      <c r="E25" s="1">
        <v>99.9</v>
      </c>
      <c r="F25" s="1">
        <f>E25*8</f>
        <v>799.2</v>
      </c>
    </row>
    <row r="26" spans="2:10" x14ac:dyDescent="0.25">
      <c r="B26" s="1" t="s">
        <v>12</v>
      </c>
      <c r="C26" s="1">
        <v>55.8</v>
      </c>
      <c r="D26" s="1">
        <f>C26*8</f>
        <v>446.4</v>
      </c>
      <c r="E26" s="1">
        <v>59.9</v>
      </c>
      <c r="F26" s="1">
        <f>E26*8</f>
        <v>479.2</v>
      </c>
    </row>
    <row r="28" spans="2:10" x14ac:dyDescent="0.25">
      <c r="B28" s="25" t="s">
        <v>92</v>
      </c>
    </row>
    <row r="29" spans="2:10" x14ac:dyDescent="0.25">
      <c r="B29" s="25"/>
      <c r="C29" s="39" t="s">
        <v>110</v>
      </c>
      <c r="D29" s="40"/>
      <c r="E29" s="40"/>
      <c r="F29" s="41"/>
      <c r="G29" s="39" t="s">
        <v>111</v>
      </c>
      <c r="H29" s="40"/>
      <c r="I29" s="40"/>
      <c r="J29" s="41"/>
    </row>
    <row r="30" spans="2:10" x14ac:dyDescent="0.25">
      <c r="B30" s="1" t="s">
        <v>7</v>
      </c>
      <c r="C30" s="1" t="s">
        <v>106</v>
      </c>
      <c r="D30" s="1" t="s">
        <v>107</v>
      </c>
      <c r="E30" s="1" t="s">
        <v>108</v>
      </c>
      <c r="F30" s="1" t="s">
        <v>109</v>
      </c>
      <c r="G30" s="1" t="s">
        <v>106</v>
      </c>
      <c r="H30" s="1" t="s">
        <v>107</v>
      </c>
      <c r="I30" s="1" t="s">
        <v>108</v>
      </c>
      <c r="J30" s="1" t="s">
        <v>109</v>
      </c>
    </row>
    <row r="31" spans="2:10" x14ac:dyDescent="0.25">
      <c r="B31" s="1" t="s">
        <v>81</v>
      </c>
      <c r="C31" s="1"/>
      <c r="D31" s="1"/>
      <c r="E31" s="1"/>
      <c r="F31" s="1"/>
      <c r="G31" s="1"/>
      <c r="H31" s="1"/>
      <c r="I31" s="1"/>
      <c r="J31" s="1"/>
    </row>
    <row r="32" spans="2:10" x14ac:dyDescent="0.25">
      <c r="B32" s="1" t="s">
        <v>91</v>
      </c>
      <c r="C32" s="1">
        <v>89.35</v>
      </c>
      <c r="D32" s="1">
        <v>714.81</v>
      </c>
      <c r="E32" s="1">
        <v>105.6</v>
      </c>
      <c r="F32" s="1">
        <f>E32*8</f>
        <v>844.8</v>
      </c>
      <c r="G32" s="1">
        <v>91.19</v>
      </c>
      <c r="H32" s="1">
        <f>G32*8</f>
        <v>729.52</v>
      </c>
      <c r="I32" s="1">
        <v>117.3</v>
      </c>
      <c r="J32" s="1">
        <v>938.4</v>
      </c>
    </row>
    <row r="33" spans="2:10" x14ac:dyDescent="0.25">
      <c r="B33" s="1" t="s">
        <v>80</v>
      </c>
      <c r="C33" s="1"/>
      <c r="D33" s="1"/>
      <c r="E33" s="1"/>
      <c r="F33" s="1"/>
      <c r="G33" s="1"/>
      <c r="H33" s="1"/>
      <c r="I33" s="1"/>
      <c r="J33" s="1"/>
    </row>
    <row r="34" spans="2:10" x14ac:dyDescent="0.25">
      <c r="B34" s="1" t="s">
        <v>82</v>
      </c>
      <c r="C34" s="1"/>
      <c r="D34" s="1"/>
      <c r="E34" s="1"/>
      <c r="F34" s="1"/>
      <c r="G34" s="1"/>
      <c r="H34" s="1"/>
      <c r="I34" s="1"/>
      <c r="J34" s="1"/>
    </row>
    <row r="36" spans="2:10" x14ac:dyDescent="0.25">
      <c r="B36" s="25" t="s">
        <v>112</v>
      </c>
    </row>
    <row r="37" spans="2:10" x14ac:dyDescent="0.25">
      <c r="B37" s="25"/>
      <c r="C37" s="39" t="s">
        <v>110</v>
      </c>
      <c r="D37" s="40"/>
      <c r="E37" s="40"/>
      <c r="F37" s="41"/>
      <c r="G37" s="39" t="s">
        <v>111</v>
      </c>
      <c r="H37" s="40"/>
      <c r="I37" s="40"/>
      <c r="J37" s="41"/>
    </row>
    <row r="38" spans="2:10" x14ac:dyDescent="0.25">
      <c r="B38" s="1" t="s">
        <v>7</v>
      </c>
      <c r="C38" s="1" t="s">
        <v>106</v>
      </c>
      <c r="D38" s="1" t="s">
        <v>107</v>
      </c>
      <c r="E38" s="1" t="s">
        <v>108</v>
      </c>
      <c r="F38" s="1" t="s">
        <v>109</v>
      </c>
      <c r="G38" s="1" t="s">
        <v>106</v>
      </c>
      <c r="H38" s="1" t="s">
        <v>107</v>
      </c>
      <c r="I38" s="1" t="s">
        <v>108</v>
      </c>
      <c r="J38" s="1" t="s">
        <v>109</v>
      </c>
    </row>
    <row r="39" spans="2:10" x14ac:dyDescent="0.25">
      <c r="B39" s="1" t="s">
        <v>81</v>
      </c>
      <c r="C39" s="1"/>
      <c r="D39" s="1"/>
      <c r="E39" s="1"/>
      <c r="F39" s="1"/>
      <c r="G39" s="1"/>
      <c r="H39" s="1"/>
      <c r="I39" s="1"/>
      <c r="J39" s="1"/>
    </row>
    <row r="40" spans="2:10" x14ac:dyDescent="0.25">
      <c r="B40" s="1" t="s">
        <v>91</v>
      </c>
      <c r="C40" s="1"/>
      <c r="D40" s="1"/>
      <c r="E40" s="1"/>
      <c r="F40" s="1"/>
      <c r="G40" s="1"/>
      <c r="H40" s="1"/>
      <c r="I40" s="1"/>
      <c r="J40" s="1"/>
    </row>
    <row r="41" spans="2:10" x14ac:dyDescent="0.25">
      <c r="B41" s="1" t="s">
        <v>80</v>
      </c>
      <c r="C41" s="1"/>
      <c r="D41" s="1"/>
      <c r="E41" s="1"/>
      <c r="F41" s="1"/>
      <c r="G41" s="1"/>
      <c r="H41" s="1"/>
      <c r="I41" s="1"/>
      <c r="J41" s="1"/>
    </row>
    <row r="42" spans="2:10" x14ac:dyDescent="0.25">
      <c r="B42" s="1" t="s">
        <v>82</v>
      </c>
      <c r="C42" s="1"/>
      <c r="D42" s="1"/>
      <c r="E42" s="1"/>
      <c r="F42" s="1"/>
      <c r="G42" s="1"/>
      <c r="H42" s="1"/>
      <c r="I42" s="1"/>
      <c r="J42" s="1"/>
    </row>
  </sheetData>
  <mergeCells count="5">
    <mergeCell ref="C22:F22"/>
    <mergeCell ref="C29:F29"/>
    <mergeCell ref="G29:J29"/>
    <mergeCell ref="C37:F37"/>
    <mergeCell ref="G37:J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7"/>
  <sheetViews>
    <sheetView workbookViewId="0">
      <selection activeCell="B18" sqref="B18"/>
    </sheetView>
  </sheetViews>
  <sheetFormatPr defaultRowHeight="15" x14ac:dyDescent="0.25"/>
  <cols>
    <col min="1" max="1" width="3.28515625" customWidth="1"/>
  </cols>
  <sheetData>
    <row r="2" spans="2:2" x14ac:dyDescent="0.25">
      <c r="B2" s="2" t="s">
        <v>6</v>
      </c>
    </row>
    <row r="3" spans="2:2" x14ac:dyDescent="0.25">
      <c r="B3" t="s">
        <v>30</v>
      </c>
    </row>
    <row r="4" spans="2:2" x14ac:dyDescent="0.25">
      <c r="B4" t="s">
        <v>31</v>
      </c>
    </row>
    <row r="6" spans="2:2" x14ac:dyDescent="0.25">
      <c r="B6" t="s">
        <v>32</v>
      </c>
    </row>
    <row r="7" spans="2:2" x14ac:dyDescent="0.25">
      <c r="B7" t="s">
        <v>38</v>
      </c>
    </row>
    <row r="8" spans="2:2" x14ac:dyDescent="0.25">
      <c r="B8" t="s">
        <v>39</v>
      </c>
    </row>
    <row r="9" spans="2:2" x14ac:dyDescent="0.25">
      <c r="B9" t="s">
        <v>40</v>
      </c>
    </row>
    <row r="10" spans="2:2" x14ac:dyDescent="0.25">
      <c r="B10" t="s">
        <v>41</v>
      </c>
    </row>
    <row r="12" spans="2:2" x14ac:dyDescent="0.25">
      <c r="B12" t="s">
        <v>35</v>
      </c>
    </row>
    <row r="14" spans="2:2" x14ac:dyDescent="0.25">
      <c r="B14" t="s">
        <v>36</v>
      </c>
    </row>
    <row r="15" spans="2:2" x14ac:dyDescent="0.25">
      <c r="B15" t="s">
        <v>37</v>
      </c>
    </row>
    <row r="17" spans="2:2" x14ac:dyDescent="0.25">
      <c r="B1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0"/>
  <sheetViews>
    <sheetView topLeftCell="A4" workbookViewId="0">
      <selection activeCell="B13" sqref="B13"/>
    </sheetView>
  </sheetViews>
  <sheetFormatPr defaultRowHeight="15" x14ac:dyDescent="0.25"/>
  <cols>
    <col min="1" max="1" width="3.42578125" customWidth="1"/>
  </cols>
  <sheetData>
    <row r="2" spans="2:3" x14ac:dyDescent="0.25">
      <c r="B2" t="s">
        <v>33</v>
      </c>
    </row>
    <row r="3" spans="2:3" x14ac:dyDescent="0.25">
      <c r="B3" t="s">
        <v>34</v>
      </c>
    </row>
    <row r="5" spans="2:3" x14ac:dyDescent="0.25">
      <c r="B5" t="s">
        <v>42</v>
      </c>
    </row>
    <row r="6" spans="2:3" x14ac:dyDescent="0.25">
      <c r="B6" t="s">
        <v>43</v>
      </c>
    </row>
    <row r="8" spans="2:3" x14ac:dyDescent="0.25">
      <c r="B8" s="26" t="s">
        <v>83</v>
      </c>
    </row>
    <row r="9" spans="2:3" x14ac:dyDescent="0.25">
      <c r="B9" t="s">
        <v>84</v>
      </c>
    </row>
    <row r="10" spans="2:3" x14ac:dyDescent="0.25">
      <c r="B10" t="s">
        <v>85</v>
      </c>
    </row>
    <row r="12" spans="2:3" x14ac:dyDescent="0.25">
      <c r="B12" t="s">
        <v>93</v>
      </c>
    </row>
    <row r="13" spans="2:3" x14ac:dyDescent="0.25">
      <c r="B13" s="29" t="s">
        <v>104</v>
      </c>
    </row>
    <row r="14" spans="2:3" x14ac:dyDescent="0.25">
      <c r="B14" t="s">
        <v>94</v>
      </c>
    </row>
    <row r="15" spans="2:3" x14ac:dyDescent="0.25">
      <c r="B15" t="s">
        <v>95</v>
      </c>
    </row>
    <row r="16" spans="2:3" x14ac:dyDescent="0.25">
      <c r="C16" t="s">
        <v>96</v>
      </c>
    </row>
    <row r="17" spans="2:3" x14ac:dyDescent="0.25">
      <c r="C17" t="s">
        <v>97</v>
      </c>
    </row>
    <row r="18" spans="2:3" x14ac:dyDescent="0.25">
      <c r="C18" t="s">
        <v>98</v>
      </c>
    </row>
    <row r="19" spans="2:3" x14ac:dyDescent="0.25">
      <c r="C19" t="s">
        <v>99</v>
      </c>
    </row>
    <row r="20" spans="2:3" x14ac:dyDescent="0.25">
      <c r="C20" t="s">
        <v>100</v>
      </c>
    </row>
    <row r="21" spans="2:3" x14ac:dyDescent="0.25">
      <c r="C21" t="s">
        <v>101</v>
      </c>
    </row>
    <row r="22" spans="2:3" x14ac:dyDescent="0.25">
      <c r="B22" t="s">
        <v>102</v>
      </c>
    </row>
    <row r="23" spans="2:3" x14ac:dyDescent="0.25">
      <c r="B23" t="s">
        <v>103</v>
      </c>
    </row>
    <row r="26" spans="2:3" x14ac:dyDescent="0.25">
      <c r="B26" t="s">
        <v>44</v>
      </c>
    </row>
    <row r="27" spans="2:3" x14ac:dyDescent="0.25">
      <c r="B27" t="s">
        <v>45</v>
      </c>
    </row>
    <row r="28" spans="2:3" x14ac:dyDescent="0.25">
      <c r="B28" t="s">
        <v>46</v>
      </c>
    </row>
    <row r="29" spans="2:3" x14ac:dyDescent="0.25">
      <c r="B29" t="s">
        <v>47</v>
      </c>
    </row>
    <row r="30" spans="2:3" x14ac:dyDescent="0.25">
      <c r="B30" t="s">
        <v>48</v>
      </c>
    </row>
    <row r="31" spans="2:3" x14ac:dyDescent="0.25">
      <c r="B31" t="s">
        <v>49</v>
      </c>
    </row>
    <row r="32" spans="2:3" x14ac:dyDescent="0.25">
      <c r="B32" t="s">
        <v>50</v>
      </c>
    </row>
    <row r="33" spans="2:2" x14ac:dyDescent="0.25">
      <c r="B33" t="s">
        <v>51</v>
      </c>
    </row>
    <row r="34" spans="2:2" x14ac:dyDescent="0.25">
      <c r="B34" t="s">
        <v>52</v>
      </c>
    </row>
    <row r="35" spans="2:2" x14ac:dyDescent="0.25">
      <c r="B35" t="s">
        <v>53</v>
      </c>
    </row>
    <row r="36" spans="2:2" x14ac:dyDescent="0.25">
      <c r="B36" t="s">
        <v>54</v>
      </c>
    </row>
    <row r="37" spans="2:2" x14ac:dyDescent="0.25">
      <c r="B37" t="s">
        <v>55</v>
      </c>
    </row>
    <row r="38" spans="2:2" x14ac:dyDescent="0.25">
      <c r="B38" t="s">
        <v>56</v>
      </c>
    </row>
    <row r="39" spans="2:2" x14ac:dyDescent="0.25">
      <c r="B39" t="s">
        <v>57</v>
      </c>
    </row>
    <row r="40" spans="2:2" x14ac:dyDescent="0.25">
      <c r="B40" t="s">
        <v>58</v>
      </c>
    </row>
    <row r="41" spans="2:2" x14ac:dyDescent="0.25">
      <c r="B41" t="s">
        <v>59</v>
      </c>
    </row>
    <row r="42" spans="2:2" x14ac:dyDescent="0.25">
      <c r="B42" t="s">
        <v>60</v>
      </c>
    </row>
    <row r="43" spans="2:2" x14ac:dyDescent="0.25">
      <c r="B43" t="s">
        <v>61</v>
      </c>
    </row>
    <row r="44" spans="2:2" x14ac:dyDescent="0.25">
      <c r="B44" t="s">
        <v>62</v>
      </c>
    </row>
    <row r="45" spans="2:2" x14ac:dyDescent="0.25">
      <c r="B45" t="s">
        <v>63</v>
      </c>
    </row>
    <row r="46" spans="2:2" x14ac:dyDescent="0.25">
      <c r="B46" t="s">
        <v>64</v>
      </c>
    </row>
    <row r="47" spans="2:2" x14ac:dyDescent="0.25">
      <c r="B47" t="s">
        <v>65</v>
      </c>
    </row>
    <row r="48" spans="2:2" x14ac:dyDescent="0.25">
      <c r="B48" t="s">
        <v>66</v>
      </c>
    </row>
    <row r="49" spans="2:2" x14ac:dyDescent="0.25">
      <c r="B49" t="s">
        <v>67</v>
      </c>
    </row>
    <row r="50" spans="2:2" x14ac:dyDescent="0.25">
      <c r="B50" t="s">
        <v>68</v>
      </c>
    </row>
    <row r="51" spans="2:2" x14ac:dyDescent="0.25">
      <c r="B51" t="s">
        <v>69</v>
      </c>
    </row>
    <row r="52" spans="2:2" x14ac:dyDescent="0.25">
      <c r="B52" t="s">
        <v>70</v>
      </c>
    </row>
    <row r="53" spans="2:2" x14ac:dyDescent="0.25">
      <c r="B53" t="s">
        <v>71</v>
      </c>
    </row>
    <row r="54" spans="2:2" x14ac:dyDescent="0.25">
      <c r="B54" t="s">
        <v>72</v>
      </c>
    </row>
    <row r="55" spans="2:2" x14ac:dyDescent="0.25">
      <c r="B55" t="s">
        <v>73</v>
      </c>
    </row>
    <row r="56" spans="2:2" x14ac:dyDescent="0.25">
      <c r="B56" t="s">
        <v>74</v>
      </c>
    </row>
    <row r="57" spans="2:2" x14ac:dyDescent="0.25">
      <c r="B57" t="s">
        <v>75</v>
      </c>
    </row>
    <row r="58" spans="2:2" x14ac:dyDescent="0.25">
      <c r="B58" t="s">
        <v>76</v>
      </c>
    </row>
    <row r="59" spans="2:2" x14ac:dyDescent="0.25">
      <c r="B59" t="s">
        <v>77</v>
      </c>
    </row>
    <row r="60" spans="2:2" x14ac:dyDescent="0.25">
      <c r="B60" t="s">
        <v>78</v>
      </c>
    </row>
  </sheetData>
  <hyperlinks>
    <hyperlink ref="B8" r:id="rId1"/>
  </hyperlinks>
  <pageMargins left="0.7" right="0.7" top="0.75" bottom="0.75" header="0.3" footer="0.3"/>
  <pageSetup paperSize="158" orientation="portrait" horizontalDpi="360" verticalDpi="36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8"/>
  <sheetViews>
    <sheetView topLeftCell="A4" workbookViewId="0">
      <selection activeCell="D21" sqref="D21"/>
    </sheetView>
  </sheetViews>
  <sheetFormatPr defaultRowHeight="15" x14ac:dyDescent="0.25"/>
  <cols>
    <col min="1" max="1" width="3.85546875" customWidth="1"/>
    <col min="2" max="2" width="32.140625" bestFit="1" customWidth="1"/>
    <col min="3" max="3" width="19" bestFit="1" customWidth="1"/>
  </cols>
  <sheetData>
    <row r="2" spans="2:3" x14ac:dyDescent="0.25">
      <c r="B2" t="s">
        <v>86</v>
      </c>
    </row>
    <row r="3" spans="2:3" x14ac:dyDescent="0.25">
      <c r="B3" t="s">
        <v>88</v>
      </c>
      <c r="C3" t="s">
        <v>87</v>
      </c>
    </row>
    <row r="4" spans="2:3" x14ac:dyDescent="0.25">
      <c r="B4" s="27">
        <v>87.168750000000003</v>
      </c>
      <c r="C4" s="27"/>
    </row>
    <row r="5" spans="2:3" x14ac:dyDescent="0.25">
      <c r="B5" s="27">
        <v>87.155000000000001</v>
      </c>
      <c r="C5" s="27">
        <v>87.155000000000001</v>
      </c>
    </row>
    <row r="6" spans="2:3" x14ac:dyDescent="0.25">
      <c r="B6" s="27">
        <v>87.052499999999995</v>
      </c>
      <c r="C6" s="27">
        <v>87.052499999999995</v>
      </c>
    </row>
    <row r="7" spans="2:3" x14ac:dyDescent="0.25">
      <c r="B7" s="27">
        <v>86.768749999999997</v>
      </c>
      <c r="C7" s="27">
        <v>86.768749999999997</v>
      </c>
    </row>
    <row r="8" spans="2:3" x14ac:dyDescent="0.25">
      <c r="B8" s="27">
        <v>86.411249999999995</v>
      </c>
      <c r="C8" s="27">
        <v>86.411249999999995</v>
      </c>
    </row>
    <row r="9" spans="2:3" x14ac:dyDescent="0.25">
      <c r="B9" s="27">
        <v>85.922499999999999</v>
      </c>
      <c r="C9" s="27">
        <v>85.922499999999999</v>
      </c>
    </row>
    <row r="10" spans="2:3" x14ac:dyDescent="0.25">
      <c r="B10" s="27">
        <v>85.751249999999999</v>
      </c>
      <c r="C10" s="27">
        <v>85.751249999999999</v>
      </c>
    </row>
    <row r="11" spans="2:3" x14ac:dyDescent="0.25">
      <c r="B11" s="27">
        <v>85.222499999999997</v>
      </c>
      <c r="C11" s="27">
        <v>85.222499999999997</v>
      </c>
    </row>
    <row r="12" spans="2:3" x14ac:dyDescent="0.25">
      <c r="B12" s="27">
        <v>85.213750000000005</v>
      </c>
      <c r="C12" s="27">
        <v>85.213750000000005</v>
      </c>
    </row>
    <row r="13" spans="2:3" x14ac:dyDescent="0.25">
      <c r="B13" s="27">
        <v>85.16</v>
      </c>
      <c r="C13" s="27"/>
    </row>
    <row r="14" spans="2:3" x14ac:dyDescent="0.25">
      <c r="B14" s="28">
        <f>AVERAGE(B4:B13)</f>
        <v>86.182625000000002</v>
      </c>
      <c r="C14" s="28">
        <f>AVERAGE(C4:C13)</f>
        <v>86.187187499999993</v>
      </c>
    </row>
    <row r="16" spans="2:3" x14ac:dyDescent="0.25">
      <c r="B16" t="s">
        <v>89</v>
      </c>
    </row>
    <row r="17" spans="2:3" x14ac:dyDescent="0.25">
      <c r="B17" t="s">
        <v>88</v>
      </c>
      <c r="C17" t="s">
        <v>87</v>
      </c>
    </row>
    <row r="18" spans="2:3" x14ac:dyDescent="0.25">
      <c r="B18">
        <v>56.24</v>
      </c>
    </row>
    <row r="19" spans="2:3" x14ac:dyDescent="0.25">
      <c r="B19">
        <v>56.21</v>
      </c>
      <c r="C19">
        <v>56.21</v>
      </c>
    </row>
    <row r="20" spans="2:3" x14ac:dyDescent="0.25">
      <c r="B20">
        <v>55.917499999999997</v>
      </c>
      <c r="C20">
        <v>55.917499999999997</v>
      </c>
    </row>
    <row r="21" spans="2:3" x14ac:dyDescent="0.25">
      <c r="B21">
        <v>55.848750000000003</v>
      </c>
      <c r="C21">
        <v>55.848750000000003</v>
      </c>
    </row>
    <row r="22" spans="2:3" x14ac:dyDescent="0.25">
      <c r="B22">
        <v>55.771250000000002</v>
      </c>
      <c r="C22">
        <v>55.771250000000002</v>
      </c>
    </row>
    <row r="23" spans="2:3" x14ac:dyDescent="0.25">
      <c r="B23">
        <v>55.721249999999998</v>
      </c>
      <c r="C23">
        <v>55.721249999999998</v>
      </c>
    </row>
    <row r="24" spans="2:3" x14ac:dyDescent="0.25">
      <c r="B24">
        <v>55.717500000000001</v>
      </c>
      <c r="C24">
        <v>55.717500000000001</v>
      </c>
    </row>
    <row r="25" spans="2:3" x14ac:dyDescent="0.25">
      <c r="B25">
        <v>55.706249999999997</v>
      </c>
      <c r="C25">
        <v>55.706249999999997</v>
      </c>
    </row>
    <row r="26" spans="2:3" x14ac:dyDescent="0.25">
      <c r="B26">
        <v>55.528750000000002</v>
      </c>
      <c r="C26">
        <v>55.528750000000002</v>
      </c>
    </row>
    <row r="27" spans="2:3" x14ac:dyDescent="0.25">
      <c r="B27">
        <v>55.251249999999999</v>
      </c>
    </row>
    <row r="28" spans="2:3" x14ac:dyDescent="0.25">
      <c r="B28" s="28">
        <f>AVERAGE(B18:B27)</f>
        <v>55.791250000000005</v>
      </c>
      <c r="C28" s="28">
        <f>AVERAGE(C18:C27)</f>
        <v>55.802656249999998</v>
      </c>
    </row>
  </sheetData>
  <sortState ref="B18:B27">
    <sortCondition descending="1" ref="B18:B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Graphs</vt:lpstr>
      <vt:lpstr>Findings</vt:lpstr>
      <vt:lpstr>Testing</vt:lpstr>
      <vt:lpstr>Tech Details</vt:lpstr>
      <vt:lpstr>Result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2013-12-18T20:38:03Z</dcterms:modified>
</cp:coreProperties>
</file>