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025" windowHeight="7785" activeTab="1"/>
  </bookViews>
  <sheets>
    <sheet name="Overview" sheetId="1" r:id="rId1"/>
    <sheet name="Graphs" sheetId="6" r:id="rId2"/>
    <sheet name="Findings" sheetId="2" r:id="rId3"/>
    <sheet name="Testing" sheetId="3" r:id="rId4"/>
    <sheet name="Tech Details" sheetId="4" r:id="rId5"/>
    <sheet name="Result Details" sheetId="5" r:id="rId6"/>
  </sheets>
  <calcPr calcId="145621"/>
</workbook>
</file>

<file path=xl/calcChain.xml><?xml version="1.0" encoding="utf-8"?>
<calcChain xmlns="http://schemas.openxmlformats.org/spreadsheetml/2006/main">
  <c r="J106" i="5" l="1"/>
  <c r="I106" i="5"/>
  <c r="H106" i="5"/>
  <c r="G106" i="5"/>
  <c r="E29" i="5"/>
  <c r="E28" i="5"/>
  <c r="E27" i="5"/>
  <c r="E26" i="5"/>
  <c r="E25" i="5"/>
  <c r="E24" i="5"/>
  <c r="E23" i="5"/>
  <c r="E22" i="5"/>
  <c r="C30" i="5"/>
  <c r="C29" i="5"/>
  <c r="C28" i="5"/>
  <c r="C27" i="5"/>
  <c r="C26" i="5"/>
  <c r="C25" i="5"/>
  <c r="C24" i="5"/>
  <c r="C23" i="5"/>
  <c r="C22" i="5"/>
  <c r="C21" i="5"/>
  <c r="E8" i="5"/>
  <c r="E9" i="5"/>
  <c r="E10" i="5"/>
  <c r="E11" i="5"/>
  <c r="E12" i="5"/>
  <c r="E13" i="5"/>
  <c r="E14" i="5"/>
  <c r="E7" i="5"/>
  <c r="C7" i="5"/>
  <c r="C8" i="5"/>
  <c r="C9" i="5"/>
  <c r="C10" i="5"/>
  <c r="C11" i="5"/>
  <c r="C12" i="5"/>
  <c r="C13" i="5"/>
  <c r="C14" i="5"/>
  <c r="C15" i="5"/>
  <c r="C6" i="5"/>
  <c r="C31" i="5" l="1"/>
  <c r="C16" i="5"/>
  <c r="L6" i="6" l="1"/>
  <c r="M6" i="6"/>
  <c r="N6" i="6"/>
  <c r="G3" i="6"/>
  <c r="J3" i="6" s="1"/>
  <c r="M3" i="6" s="1"/>
  <c r="H3" i="6"/>
  <c r="G4" i="6"/>
  <c r="J4" i="6" s="1"/>
  <c r="M4" i="6" s="1"/>
  <c r="H4" i="6"/>
  <c r="K4" i="6" s="1"/>
  <c r="N4" i="6" s="1"/>
  <c r="G5" i="6"/>
  <c r="J5" i="6" s="1"/>
  <c r="M5" i="6" s="1"/>
  <c r="H5" i="6"/>
  <c r="K5" i="6" s="1"/>
  <c r="N5" i="6" s="1"/>
  <c r="F4" i="6"/>
  <c r="F5" i="6"/>
  <c r="I5" i="6" s="1"/>
  <c r="L5" i="6" s="1"/>
  <c r="F3" i="6"/>
  <c r="K3" i="6"/>
  <c r="N3" i="6" s="1"/>
  <c r="I4" i="6"/>
  <c r="L4" i="6" s="1"/>
  <c r="I3" i="6"/>
  <c r="L3" i="6" s="1"/>
  <c r="D32" i="2" l="1"/>
  <c r="F26" i="2" l="1"/>
  <c r="F25" i="2"/>
  <c r="D26" i="2"/>
  <c r="D25" i="2"/>
  <c r="D31" i="5"/>
  <c r="E31" i="5" s="1"/>
  <c r="B31" i="5"/>
  <c r="D16" i="5" l="1"/>
  <c r="E16" i="5" s="1"/>
  <c r="B16" i="5"/>
  <c r="H29" i="1" l="1"/>
  <c r="H28" i="1"/>
  <c r="H27" i="1"/>
  <c r="H26" i="1"/>
  <c r="H30" i="1"/>
  <c r="C30" i="1"/>
  <c r="C29" i="1"/>
  <c r="C28" i="1"/>
  <c r="C27" i="1"/>
  <c r="C26" i="1"/>
</calcChain>
</file>

<file path=xl/sharedStrings.xml><?xml version="1.0" encoding="utf-8"?>
<sst xmlns="http://schemas.openxmlformats.org/spreadsheetml/2006/main" count="182" uniqueCount="152">
  <si>
    <t>Notre Dame University in conjunction with Internet 2 and Rackspace is working to build  infrastructure and processes which will enable Notre Dame to scale its compute resource needs from Notre Dame local datacenter servers to cloud servers hosted at Rackspace via a high-speed connection provided by Internet 2.</t>
  </si>
  <si>
    <t>Once fully deployed the combined system will use a combination of several HW components, software, processes, etc. to accomplish the goals of the combined compute resources.  Much of this is based on NFS technology, however, and it is at this level that these initial tests are focused. The Internet 2 circuit capacity is 10 GB however the local infrastructure on each side of the circuit has a limitation of 1 GB.  Theoretical peak of throughput on a 1 GB connection is 125 MB/s.  Because of TCP overhead, segmentation, encapsulation and other factors an adjusted throughput of 100 MB/s (1 Gbps) is considered to be an optimal condition.  This throughput metric of 1 Gbps is the goal of these initial tests.</t>
  </si>
  <si>
    <t>Methodology</t>
  </si>
  <si>
    <t>Goals</t>
  </si>
  <si>
    <t>Summary</t>
  </si>
  <si>
    <t>Testing methodology included setting up a dedicated NFS server at Notre Dame (ossn01) and several cloud servers on the Rackspace side (jtg-test1, 2, 3, etc.) and performing read and write testing between the various nodes.  Randomized files of various sizes (10 MB, 100 MB, 1 GB, 10 GB, etc.) and various block sizes (4K, 32K, 1M, 2M, etc.) were used while performing these tests.</t>
  </si>
  <si>
    <t>Notes</t>
  </si>
  <si>
    <t>Name</t>
  </si>
  <si>
    <t>CPU</t>
  </si>
  <si>
    <t>jtg-test1</t>
  </si>
  <si>
    <t>jtg-test2</t>
  </si>
  <si>
    <t>jtg-test3</t>
  </si>
  <si>
    <t>jtg-test4</t>
  </si>
  <si>
    <t>RAM (GB)</t>
  </si>
  <si>
    <t>Network (Mbps)</t>
  </si>
  <si>
    <t>*1250</t>
  </si>
  <si>
    <t>*5000</t>
  </si>
  <si>
    <t>*2500</t>
  </si>
  <si>
    <t>Test Systems</t>
  </si>
  <si>
    <t>File and block size</t>
  </si>
  <si>
    <t>Optimal size for file and block have been found to consistently be 500 MB and 2048 KB</t>
  </si>
  <si>
    <t>* Expected network throughput is expected to be 40% of actual</t>
  </si>
  <si>
    <t>Determining averages</t>
  </si>
  <si>
    <t>To determine throughput averages 10 jobs were ran, each with 100 transfers of 500 MB at 2048 KB block size.</t>
  </si>
  <si>
    <t>Additional file sizes (MB) tested - 10, 100, 250, 500, 1000, 10000</t>
  </si>
  <si>
    <t>Additional block sizes (KB) tested - 4, 8, 16, 32, 64, 128, 256, 512, 1024, 2048, 4096, 8192, 16384</t>
  </si>
  <si>
    <t>Average results were combined from all 10 jobs and once again the top and bottom 10% results were removed.</t>
  </si>
  <si>
    <t>The remaining results were averaged and this then was considered the average throughput speed.</t>
  </si>
  <si>
    <t>jtg-test1,2</t>
  </si>
  <si>
    <t>Results summary - single server / single thread</t>
  </si>
  <si>
    <t>* Many of these tasks are only being documented now after much work has already been done, the</t>
  </si>
  <si>
    <t>earlier work, testing, and findings will have less detail</t>
  </si>
  <si>
    <t>* We observed about a 10-15% throughput increase moving from the 15G to the 30G to the 60G server</t>
  </si>
  <si>
    <t>* Command to run the test 10 times</t>
  </si>
  <si>
    <t>count=0; while [ $count -lt 10 ]; do echo "Pass # $count"; /root/nd-iotest.sh; let count=$count+1; done</t>
  </si>
  <si>
    <t>* We also observed a 10-15% throughput increase with kernel and NFS server tuning</t>
  </si>
  <si>
    <t>* Our best results to date are a peak of 99.9 MB/s and an average throughput of 86.7 MB/s</t>
  </si>
  <si>
    <t>This is a single thread / single server test on jtg-test3 - 500 MB file size, 2048 KB block size</t>
  </si>
  <si>
    <t>classes.  We're fairly certain that this is due to the amount of bandwidth available at each tier. Note</t>
  </si>
  <si>
    <t>that we only get 40-50% of published throughput on each tier, this is due to the way they have to</t>
  </si>
  <si>
    <t>apply QoS to a physical, not virtual (bonded) device which has multiple physical interfaces.  If they</t>
  </si>
  <si>
    <t>gave 100% available bandwidth to both adapters then they would exceed the limit provided.</t>
  </si>
  <si>
    <t>* NFS mount options</t>
  </si>
  <si>
    <t>rw sync nfsvers=4 port=6111 proto=tcp retrans=2 retry=2 bg hard rsize=32768 wsize=32768 bsize=32768 sharecache mountproto=tcp sec=sys addr=129.74.246.249 clientaddr=162.242.168.146</t>
  </si>
  <si>
    <t>* Kernel tunables</t>
  </si>
  <si>
    <t>vm.swappiness = 0</t>
  </si>
  <si>
    <t>fs.aio-max-nr = 3145728</t>
  </si>
  <si>
    <t>fs.file-max = 6815744</t>
  </si>
  <si>
    <t>kernel.exec-shield = 1</t>
  </si>
  <si>
    <t>kernel.core_uses_pid = 1</t>
  </si>
  <si>
    <t>kernel.msgmni = 2878</t>
  </si>
  <si>
    <t>kernel.randomize_va_space = 0</t>
  </si>
  <si>
    <t>kernel.sem = 250 32000 100 128</t>
  </si>
  <si>
    <t>kernel.shmmni = 4096</t>
  </si>
  <si>
    <t>kernel.sysrq = 0</t>
  </si>
  <si>
    <t>net.core.rmem_default = 16777216</t>
  </si>
  <si>
    <t>net.core.rmem_max = 16777216</t>
  </si>
  <si>
    <t>net.core.wmem_default = 16777216</t>
  </si>
  <si>
    <t>net.core.wmem_max = 16777216</t>
  </si>
  <si>
    <t>net.ipv4.conf.all.accept_redirects = 0</t>
  </si>
  <si>
    <t>net.ipv4.conf.all.accept_source_route = 1</t>
  </si>
  <si>
    <t>net.ipv4.conf.all.arp_announce = 2</t>
  </si>
  <si>
    <t>net.ipv4.conf.all.arp_ignore = 1</t>
  </si>
  <si>
    <t>net.ipv4.conf.default.accept_source_route = 1</t>
  </si>
  <si>
    <t>net.ipv4.conf.default.rp_filter = 1</t>
  </si>
  <si>
    <t>net.ipv4.conf.all.rp_filter = 1</t>
  </si>
  <si>
    <t>net.ipv4.ip_forward = 1</t>
  </si>
  <si>
    <t>net.ipv4.conf.all.send_redirects = 0</t>
  </si>
  <si>
    <t>net.ipv4.conf.default.accept_redirects = 0</t>
  </si>
  <si>
    <t>net.ipv4.icmp_echo_ignore_broadcasts = 1</t>
  </si>
  <si>
    <t>net.ipv4.icmp_ignore_bogus_error_messages = 1</t>
  </si>
  <si>
    <t>net.ipv4.ip_local_port_range = 9000 65500</t>
  </si>
  <si>
    <t>net.ipv4.tcp_rmem = 4096 87380 16777216</t>
  </si>
  <si>
    <t>net.ipv4.tcp_wmem = 4096 65536 16777216</t>
  </si>
  <si>
    <t>net.ipv4.tcp_max_syn_backlog = 4096</t>
  </si>
  <si>
    <t>net.ipv4.netfilter.ip_conntrack_tcp_be_liberal = 1</t>
  </si>
  <si>
    <t>net.ipv4.tcp_syncookies = 1</t>
  </si>
  <si>
    <t>vm.min_free_kbytes = 131072</t>
  </si>
  <si>
    <t>vm.pagecache = 1 15 30</t>
  </si>
  <si>
    <t>* More thorough testing of the smaller servers as well as multi-server multi-thread is in process</t>
  </si>
  <si>
    <t>test 1,2</t>
  </si>
  <si>
    <t>test 1,2,3,4</t>
  </si>
  <si>
    <t>* Test results</t>
  </si>
  <si>
    <t>All test results are available at http://jtg-test3.cloudheresy.com/ndrax</t>
  </si>
  <si>
    <t>The username is ndrax and the password is 314159</t>
  </si>
  <si>
    <t>jtg-test3 (60 GB)</t>
  </si>
  <si>
    <t>jtg-test4 (30 GB)</t>
  </si>
  <si>
    <t>Within each job the top and bottom 10% throughput results were removed, and average calculated from the middle 80%.</t>
  </si>
  <si>
    <t>test 3,4</t>
  </si>
  <si>
    <t>Results summary - multi server / single thread per server</t>
  </si>
  <si>
    <t>Command to run multi-server, single thread</t>
  </si>
  <si>
    <t>count=1</t>
  </si>
  <si>
    <t>while [ $count -lt 3 ]; do</t>
  </si>
  <si>
    <t>(/root/nd-iotest.sh &amp;) &amp;&amp; (ssh jtg-test4 "/root/nd-iotest.sh &amp;")</t>
  </si>
  <si>
    <t>sleep 15</t>
  </si>
  <si>
    <t>echo -e -n ",,,,,,,RESULT # $count,\"=SUM((INDIRECT(ADDRESS(ROW()-1,COLUMN()))),(INDIRECT(ADDRESS(ROW()-2,COLUMN()))))\""</t>
  </si>
  <si>
    <t>echo -e -n ",\"=SUM((INDIRECT(ADDRESS(ROW()-1,COLUMN()))),(INDIRECT(ADDRESS(ROW()-2,COLUMN()))))\"" &gt;&gt; /mnt/ossn01/result.csv</t>
  </si>
  <si>
    <t>echo "" &gt;&gt; /mnt/ossn01/result.csv</t>
  </si>
  <si>
    <t>let count=$count+1</t>
  </si>
  <si>
    <t>done</t>
  </si>
  <si>
    <t>cp -f /mnt/ossn01/result.csv /var/www/html/ndrax/result.csv</t>
  </si>
  <si>
    <t>count=1; while [ $count -lt 101 ]; do (/root/nd-iotest.sh &amp;) &amp;&amp; (ssh jtg-test4 "/root/nd-iotest.sh &amp;"); sleep 35; echo ",,,,,,,RESULT # $count,\"=SUM((INDIRECT(ADDRESS(ROW()-1,COLUMN()))),(INDIRECT(ADDRESS(ROW()-2,COLUMN()))))\",\"=SUM((INDIRECT(ADDRESS(ROW()-1,COLUMN()))),(INDIRECT(ADDRESS(ROW()-2,COLUMN()))))\"" &gt;&gt; /mnt/ossn01/result.csv; echo "" &gt;&gt; /mnt/ossn01/result.csv; let count=$count+1; done; cp -f -n /mnt/ossn01/result.csv /var/www/html/ndrax/result.csv</t>
  </si>
  <si>
    <t>Count 1000, 500 MB File, 2MB Block Size, 80% Averaged</t>
  </si>
  <si>
    <t>Avg MBps</t>
  </si>
  <si>
    <t>Avg  Mbps</t>
  </si>
  <si>
    <t>Top MBps</t>
  </si>
  <si>
    <t>Top  Mbps</t>
  </si>
  <si>
    <t>Count 100, 1000 MB File, 2MB Block Size, 80% Averaged</t>
  </si>
  <si>
    <t>Small</t>
  </si>
  <si>
    <t>Medium</t>
  </si>
  <si>
    <t>Large</t>
  </si>
  <si>
    <t>R1-Low</t>
  </si>
  <si>
    <t>R1-Avg</t>
  </si>
  <si>
    <t>R1-High</t>
  </si>
  <si>
    <t>Multi-1M-1L</t>
  </si>
  <si>
    <t>CKT-Low</t>
  </si>
  <si>
    <t>CNT-Low</t>
  </si>
  <si>
    <t>CKT-Avg</t>
  </si>
  <si>
    <t>CKT-High</t>
  </si>
  <si>
    <t>CNT-Avg</t>
  </si>
  <si>
    <t>CNT-High</t>
  </si>
  <si>
    <t>ST-Low</t>
  </si>
  <si>
    <t>ST-Avg</t>
  </si>
  <si>
    <t>ST-High</t>
  </si>
  <si>
    <t>CKT</t>
  </si>
  <si>
    <t>CNT</t>
  </si>
  <si>
    <t>ST</t>
  </si>
  <si>
    <t>R1</t>
  </si>
  <si>
    <t>Sm-Low</t>
  </si>
  <si>
    <t>Sm-Avg</t>
  </si>
  <si>
    <t>Sm-High</t>
  </si>
  <si>
    <t>Med-Low</t>
  </si>
  <si>
    <t>Med-Avg</t>
  </si>
  <si>
    <t>Med-High</t>
  </si>
  <si>
    <t>Lg-Low</t>
  </si>
  <si>
    <t>Lg-High</t>
  </si>
  <si>
    <t>1Med+1Lg-Low</t>
  </si>
  <si>
    <t>1Med+1Lg-Avg</t>
  </si>
  <si>
    <t>1Med+1Lg-High</t>
  </si>
  <si>
    <t>Lg-Avg</t>
  </si>
  <si>
    <t>R2</t>
  </si>
  <si>
    <t>MBps</t>
  </si>
  <si>
    <t>Mbps</t>
  </si>
  <si>
    <t>Middle 80% avg from each run</t>
  </si>
  <si>
    <t>Middle 80% avg all runs</t>
  </si>
  <si>
    <t>All transfers</t>
  </si>
  <si>
    <t>Middle 80%</t>
  </si>
  <si>
    <t>Multi Server jtg-test3,4</t>
  </si>
  <si>
    <t>test 1,3,4</t>
  </si>
  <si>
    <t>Multi Server jtg-test1,3,4</t>
  </si>
  <si>
    <t>500M x 2M</t>
  </si>
  <si>
    <t>1000M x 2M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</si>
</sst>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0.5"/>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0" borderId="1" xfId="0" applyBorder="1" applyAlignment="1">
      <alignment horizontal="center" vertical="center"/>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4" borderId="0" xfId="0" applyFill="1"/>
    <xf numFmtId="0" fontId="1" fillId="2" borderId="1" xfId="0" applyFont="1" applyFill="1" applyBorder="1" applyAlignment="1">
      <alignment horizontal="center"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1"/>
    <xf numFmtId="0" fontId="3" fillId="0" borderId="0" xfId="0" applyFont="1"/>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0" xfId="0" applyFont="1"/>
    <xf numFmtId="0" fontId="4" fillId="2" borderId="1" xfId="0" applyFont="1"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2" fontId="0" fillId="5"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Graphs!$B$3</c:f>
              <c:strCache>
                <c:ptCount val="1"/>
                <c:pt idx="0">
                  <c:v>Small</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Graphs!$C$3:$N$3</c:f>
              <c:numCache>
                <c:formatCode>General</c:formatCode>
                <c:ptCount val="12"/>
                <c:pt idx="0">
                  <c:v>17</c:v>
                </c:pt>
                <c:pt idx="1">
                  <c:v>21</c:v>
                </c:pt>
                <c:pt idx="2">
                  <c:v>25</c:v>
                </c:pt>
                <c:pt idx="3">
                  <c:v>25.5</c:v>
                </c:pt>
                <c:pt idx="4">
                  <c:v>31.5</c:v>
                </c:pt>
                <c:pt idx="5">
                  <c:v>37.5</c:v>
                </c:pt>
                <c:pt idx="6">
                  <c:v>33.15</c:v>
                </c:pt>
                <c:pt idx="7">
                  <c:v>40.950000000000003</c:v>
                </c:pt>
                <c:pt idx="8">
                  <c:v>48.75</c:v>
                </c:pt>
                <c:pt idx="9">
                  <c:v>39.779999999999994</c:v>
                </c:pt>
                <c:pt idx="10">
                  <c:v>49.14</c:v>
                </c:pt>
                <c:pt idx="11">
                  <c:v>58.5</c:v>
                </c:pt>
              </c:numCache>
            </c:numRef>
          </c:val>
          <c:smooth val="0"/>
        </c:ser>
        <c:ser>
          <c:idx val="1"/>
          <c:order val="1"/>
          <c:tx>
            <c:strRef>
              <c:f>Graphs!$B$4</c:f>
              <c:strCache>
                <c:ptCount val="1"/>
                <c:pt idx="0">
                  <c:v>Medium</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Graphs!$C$4:$N$4</c:f>
              <c:numCache>
                <c:formatCode>General</c:formatCode>
                <c:ptCount val="12"/>
                <c:pt idx="0">
                  <c:v>18</c:v>
                </c:pt>
                <c:pt idx="1">
                  <c:v>23</c:v>
                </c:pt>
                <c:pt idx="2">
                  <c:v>26</c:v>
                </c:pt>
                <c:pt idx="3">
                  <c:v>27</c:v>
                </c:pt>
                <c:pt idx="4">
                  <c:v>34.5</c:v>
                </c:pt>
                <c:pt idx="5">
                  <c:v>39</c:v>
                </c:pt>
                <c:pt idx="6">
                  <c:v>35.1</c:v>
                </c:pt>
                <c:pt idx="7">
                  <c:v>44.85</c:v>
                </c:pt>
                <c:pt idx="8">
                  <c:v>50.7</c:v>
                </c:pt>
                <c:pt idx="9">
                  <c:v>42.12</c:v>
                </c:pt>
                <c:pt idx="10">
                  <c:v>53.82</c:v>
                </c:pt>
                <c:pt idx="11">
                  <c:v>60.84</c:v>
                </c:pt>
              </c:numCache>
            </c:numRef>
          </c:val>
          <c:smooth val="0"/>
        </c:ser>
        <c:ser>
          <c:idx val="2"/>
          <c:order val="2"/>
          <c:tx>
            <c:strRef>
              <c:f>Graphs!$B$5</c:f>
              <c:strCache>
                <c:ptCount val="1"/>
                <c:pt idx="0">
                  <c:v>Large</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Graphs!$C$5:$N$5</c:f>
              <c:numCache>
                <c:formatCode>General</c:formatCode>
                <c:ptCount val="12"/>
                <c:pt idx="0">
                  <c:v>27</c:v>
                </c:pt>
                <c:pt idx="1">
                  <c:v>35</c:v>
                </c:pt>
                <c:pt idx="2">
                  <c:v>39</c:v>
                </c:pt>
                <c:pt idx="3">
                  <c:v>40.5</c:v>
                </c:pt>
                <c:pt idx="4">
                  <c:v>52.5</c:v>
                </c:pt>
                <c:pt idx="5">
                  <c:v>58.5</c:v>
                </c:pt>
                <c:pt idx="6">
                  <c:v>52.65</c:v>
                </c:pt>
                <c:pt idx="7">
                  <c:v>68.25</c:v>
                </c:pt>
                <c:pt idx="8">
                  <c:v>76.05</c:v>
                </c:pt>
                <c:pt idx="9">
                  <c:v>63.179999999999993</c:v>
                </c:pt>
                <c:pt idx="10">
                  <c:v>81.899999999999991</c:v>
                </c:pt>
                <c:pt idx="11">
                  <c:v>91.259999999999991</c:v>
                </c:pt>
              </c:numCache>
            </c:numRef>
          </c:val>
          <c:smooth val="0"/>
        </c:ser>
        <c:ser>
          <c:idx val="3"/>
          <c:order val="3"/>
          <c:tx>
            <c:strRef>
              <c:f>Graphs!$B$6</c:f>
              <c:strCache>
                <c:ptCount val="1"/>
                <c:pt idx="0">
                  <c:v>Multi-1M-1L</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Graphs!$C$6:$N$6</c:f>
              <c:numCache>
                <c:formatCode>General</c:formatCode>
                <c:ptCount val="12"/>
                <c:pt idx="6">
                  <c:v>86</c:v>
                </c:pt>
                <c:pt idx="7">
                  <c:v>89</c:v>
                </c:pt>
                <c:pt idx="8">
                  <c:v>99</c:v>
                </c:pt>
                <c:pt idx="9">
                  <c:v>103.2</c:v>
                </c:pt>
                <c:pt idx="10">
                  <c:v>106.8</c:v>
                </c:pt>
                <c:pt idx="11">
                  <c:v>118.8</c:v>
                </c:pt>
              </c:numCache>
            </c:numRef>
          </c:val>
          <c:smooth val="0"/>
        </c:ser>
        <c:dLbls>
          <c:showLegendKey val="0"/>
          <c:showVal val="0"/>
          <c:showCatName val="0"/>
          <c:showSerName val="0"/>
          <c:showPercent val="0"/>
          <c:showBubbleSize val="0"/>
        </c:dLbls>
        <c:hiLowLines/>
        <c:marker val="1"/>
        <c:smooth val="0"/>
        <c:axId val="73388032"/>
        <c:axId val="73389952"/>
      </c:lineChart>
      <c:catAx>
        <c:axId val="73388032"/>
        <c:scaling>
          <c:orientation val="minMax"/>
        </c:scaling>
        <c:delete val="0"/>
        <c:axPos val="b"/>
        <c:title>
          <c:layout/>
          <c:overlay val="0"/>
        </c:title>
        <c:majorTickMark val="none"/>
        <c:minorTickMark val="none"/>
        <c:tickLblPos val="nextTo"/>
        <c:crossAx val="73389952"/>
        <c:crosses val="autoZero"/>
        <c:auto val="1"/>
        <c:lblAlgn val="ctr"/>
        <c:lblOffset val="100"/>
        <c:noMultiLvlLbl val="0"/>
      </c:catAx>
      <c:valAx>
        <c:axId val="73389952"/>
        <c:scaling>
          <c:orientation val="minMax"/>
        </c:scaling>
        <c:delete val="0"/>
        <c:axPos val="l"/>
        <c:majorGridlines/>
        <c:title>
          <c:layout/>
          <c:overlay val="0"/>
        </c:title>
        <c:numFmt formatCode="General" sourceLinked="1"/>
        <c:majorTickMark val="out"/>
        <c:minorTickMark val="none"/>
        <c:tickLblPos val="nextTo"/>
        <c:crossAx val="73388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Graphs!$Q$2</c:f>
              <c:strCache>
                <c:ptCount val="1"/>
                <c:pt idx="0">
                  <c:v>CKT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Graphs!$Q$3:$Q$14</c:f>
              <c:numCache>
                <c:formatCode>General</c:formatCode>
                <c:ptCount val="12"/>
                <c:pt idx="3">
                  <c:v>38.1</c:v>
                </c:pt>
                <c:pt idx="4">
                  <c:v>41.7</c:v>
                </c:pt>
                <c:pt idx="5">
                  <c:v>45.8</c:v>
                </c:pt>
                <c:pt idx="6">
                  <c:v>61</c:v>
                </c:pt>
                <c:pt idx="7">
                  <c:v>71.400000000000006</c:v>
                </c:pt>
                <c:pt idx="8">
                  <c:v>86.8</c:v>
                </c:pt>
              </c:numCache>
            </c:numRef>
          </c:val>
          <c:smooth val="0"/>
        </c:ser>
        <c:ser>
          <c:idx val="1"/>
          <c:order val="1"/>
          <c:tx>
            <c:strRef>
              <c:f>Graphs!$R$2</c:f>
              <c:strCache>
                <c:ptCount val="1"/>
                <c:pt idx="0">
                  <c:v>CNT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Graphs!$R$3:$R$14</c:f>
              <c:numCache>
                <c:formatCode>General</c:formatCode>
                <c:ptCount val="12"/>
                <c:pt idx="3">
                  <c:v>43.4</c:v>
                </c:pt>
                <c:pt idx="4">
                  <c:v>46.1</c:v>
                </c:pt>
                <c:pt idx="5">
                  <c:v>50.6</c:v>
                </c:pt>
                <c:pt idx="6">
                  <c:v>72.900000000000006</c:v>
                </c:pt>
                <c:pt idx="7">
                  <c:v>77.2</c:v>
                </c:pt>
                <c:pt idx="8">
                  <c:v>90.3</c:v>
                </c:pt>
                <c:pt idx="9">
                  <c:v>82.5</c:v>
                </c:pt>
                <c:pt idx="10">
                  <c:v>89.4</c:v>
                </c:pt>
                <c:pt idx="11">
                  <c:v>105.6</c:v>
                </c:pt>
              </c:numCache>
            </c:numRef>
          </c:val>
          <c:smooth val="0"/>
        </c:ser>
        <c:ser>
          <c:idx val="2"/>
          <c:order val="2"/>
          <c:tx>
            <c:strRef>
              <c:f>Graphs!$S$2</c:f>
              <c:strCache>
                <c:ptCount val="1"/>
                <c:pt idx="0">
                  <c:v>ST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Graphs!$S$3:$S$14</c:f>
              <c:numCache>
                <c:formatCode>General</c:formatCode>
                <c:ptCount val="12"/>
                <c:pt idx="3">
                  <c:v>51</c:v>
                </c:pt>
                <c:pt idx="4">
                  <c:v>55.8</c:v>
                </c:pt>
                <c:pt idx="5">
                  <c:v>59.9</c:v>
                </c:pt>
                <c:pt idx="6">
                  <c:v>82.3</c:v>
                </c:pt>
                <c:pt idx="7">
                  <c:v>86.19</c:v>
                </c:pt>
                <c:pt idx="8">
                  <c:v>99.9</c:v>
                </c:pt>
                <c:pt idx="9">
                  <c:v>86.7</c:v>
                </c:pt>
                <c:pt idx="10">
                  <c:v>91.19</c:v>
                </c:pt>
                <c:pt idx="11">
                  <c:v>117.3</c:v>
                </c:pt>
              </c:numCache>
            </c:numRef>
          </c:val>
          <c:smooth val="0"/>
        </c:ser>
        <c:ser>
          <c:idx val="3"/>
          <c:order val="3"/>
          <c:tx>
            <c:strRef>
              <c:f>Graphs!$T$2</c:f>
              <c:strCache>
                <c:ptCount val="1"/>
                <c:pt idx="0">
                  <c:v>R1</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Graphs!$T$3:$T$14</c:f>
              <c:numCache>
                <c:formatCode>General</c:formatCode>
                <c:ptCount val="12"/>
              </c:numCache>
            </c:numRef>
          </c:val>
          <c:smooth val="0"/>
        </c:ser>
        <c:ser>
          <c:idx val="4"/>
          <c:order val="4"/>
          <c:tx>
            <c:strRef>
              <c:f>Graphs!$U$2</c:f>
              <c:strCache>
                <c:ptCount val="1"/>
                <c:pt idx="0">
                  <c:v>R2</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Graphs!$U$3:$U$14</c:f>
              <c:numCache>
                <c:formatCode>General</c:formatCode>
                <c:ptCount val="12"/>
              </c:numCache>
            </c:numRef>
          </c:val>
          <c:smooth val="0"/>
        </c:ser>
        <c:dLbls>
          <c:showLegendKey val="0"/>
          <c:showVal val="0"/>
          <c:showCatName val="0"/>
          <c:showSerName val="0"/>
          <c:showPercent val="0"/>
          <c:showBubbleSize val="0"/>
        </c:dLbls>
        <c:marker val="1"/>
        <c:smooth val="0"/>
        <c:axId val="73700864"/>
        <c:axId val="73702400"/>
      </c:lineChart>
      <c:catAx>
        <c:axId val="73700864"/>
        <c:scaling>
          <c:orientation val="minMax"/>
        </c:scaling>
        <c:delete val="0"/>
        <c:axPos val="b"/>
        <c:majorTickMark val="out"/>
        <c:minorTickMark val="none"/>
        <c:tickLblPos val="nextTo"/>
        <c:crossAx val="73702400"/>
        <c:crosses val="autoZero"/>
        <c:auto val="1"/>
        <c:lblAlgn val="ctr"/>
        <c:lblOffset val="100"/>
        <c:noMultiLvlLbl val="0"/>
      </c:catAx>
      <c:valAx>
        <c:axId val="73702400"/>
        <c:scaling>
          <c:orientation val="minMax"/>
        </c:scaling>
        <c:delete val="0"/>
        <c:axPos val="l"/>
        <c:majorGridlines/>
        <c:numFmt formatCode="General" sourceLinked="1"/>
        <c:majorTickMark val="out"/>
        <c:minorTickMark val="none"/>
        <c:tickLblPos val="nextTo"/>
        <c:crossAx val="7370086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185736</xdr:colOff>
      <xdr:row>10</xdr:row>
      <xdr:rowOff>57149</xdr:rowOff>
    </xdr:from>
    <xdr:to>
      <xdr:col>14</xdr:col>
      <xdr:colOff>9524</xdr:colOff>
      <xdr:row>36</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128587</xdr:colOff>
      <xdr:row>15</xdr:row>
      <xdr:rowOff>57150</xdr:rowOff>
    </xdr:from>
    <xdr:to>
      <xdr:col>23</xdr:col>
      <xdr:colOff>90487</xdr:colOff>
      <xdr:row>32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jtg-test3.cloudheresy.com/ndra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workbookViewId="0">
      <selection activeCell="O14" sqref="O14"/>
    </sheetView>
  </sheetViews>
  <sheetFormatPr defaultRowHeight="15" x14ac:dyDescent="0.25"/>
  <cols>
    <col min="1" max="1" width="3.140625" style="12" customWidth="1"/>
    <col min="2" max="2" width="1.5703125" style="12" customWidth="1"/>
    <col min="3" max="3" width="12.85546875" style="12" customWidth="1"/>
    <col min="4" max="4" width="9.140625" style="12" customWidth="1"/>
    <col min="5" max="6" width="9.140625" style="12"/>
    <col min="7" max="7" width="4.85546875" style="12" customWidth="1"/>
    <col min="8" max="10" width="9.140625" style="12"/>
    <col min="11" max="11" width="16.42578125" style="12" customWidth="1"/>
    <col min="12" max="12" width="1.42578125" style="12" customWidth="1"/>
    <col min="13" max="16384" width="9.140625" style="12"/>
  </cols>
  <sheetData>
    <row r="2" spans="2:12" ht="6.75" customHeight="1" x14ac:dyDescent="0.25">
      <c r="B2" s="14"/>
      <c r="C2" s="15"/>
      <c r="D2" s="15"/>
      <c r="E2" s="15"/>
      <c r="F2" s="15"/>
      <c r="G2" s="15"/>
      <c r="H2" s="15"/>
      <c r="I2" s="15"/>
      <c r="J2" s="15"/>
      <c r="K2" s="15"/>
      <c r="L2" s="16"/>
    </row>
    <row r="3" spans="2:12" x14ac:dyDescent="0.25">
      <c r="B3" s="19"/>
      <c r="C3" s="13" t="s">
        <v>4</v>
      </c>
      <c r="D3" s="17"/>
      <c r="E3" s="17"/>
      <c r="F3" s="17"/>
      <c r="G3" s="17"/>
      <c r="H3" s="17"/>
      <c r="I3" s="17"/>
      <c r="J3" s="17"/>
      <c r="K3" s="17"/>
      <c r="L3" s="18"/>
    </row>
    <row r="4" spans="2:12" x14ac:dyDescent="0.25">
      <c r="B4" s="19"/>
      <c r="C4" s="38" t="s">
        <v>0</v>
      </c>
      <c r="D4" s="39"/>
      <c r="E4" s="39"/>
      <c r="F4" s="39"/>
      <c r="G4" s="39"/>
      <c r="H4" s="39"/>
      <c r="I4" s="39"/>
      <c r="J4" s="39"/>
      <c r="K4" s="40"/>
      <c r="L4" s="18"/>
    </row>
    <row r="5" spans="2:12" x14ac:dyDescent="0.25">
      <c r="B5" s="19"/>
      <c r="C5" s="41"/>
      <c r="D5" s="42"/>
      <c r="E5" s="42"/>
      <c r="F5" s="42"/>
      <c r="G5" s="42"/>
      <c r="H5" s="42"/>
      <c r="I5" s="42"/>
      <c r="J5" s="42"/>
      <c r="K5" s="43"/>
      <c r="L5" s="18"/>
    </row>
    <row r="6" spans="2:12" x14ac:dyDescent="0.25">
      <c r="B6" s="19"/>
      <c r="C6" s="41"/>
      <c r="D6" s="42"/>
      <c r="E6" s="42"/>
      <c r="F6" s="42"/>
      <c r="G6" s="42"/>
      <c r="H6" s="42"/>
      <c r="I6" s="42"/>
      <c r="J6" s="42"/>
      <c r="K6" s="43"/>
      <c r="L6" s="18"/>
    </row>
    <row r="7" spans="2:12" x14ac:dyDescent="0.25">
      <c r="B7" s="19"/>
      <c r="C7" s="44"/>
      <c r="D7" s="45"/>
      <c r="E7" s="45"/>
      <c r="F7" s="45"/>
      <c r="G7" s="45"/>
      <c r="H7" s="45"/>
      <c r="I7" s="45"/>
      <c r="J7" s="45"/>
      <c r="K7" s="46"/>
      <c r="L7" s="18"/>
    </row>
    <row r="8" spans="2:12" ht="8.25" customHeight="1" x14ac:dyDescent="0.25">
      <c r="B8" s="19"/>
      <c r="C8" s="17"/>
      <c r="D8" s="17"/>
      <c r="E8" s="17"/>
      <c r="F8" s="17"/>
      <c r="G8" s="17"/>
      <c r="H8" s="17"/>
      <c r="I8" s="17"/>
      <c r="J8" s="17"/>
      <c r="K8" s="17"/>
      <c r="L8" s="18"/>
    </row>
    <row r="9" spans="2:12" x14ac:dyDescent="0.25">
      <c r="B9" s="19"/>
      <c r="C9" s="13" t="s">
        <v>3</v>
      </c>
      <c r="D9" s="17"/>
      <c r="E9" s="17"/>
      <c r="F9" s="17"/>
      <c r="G9" s="17"/>
      <c r="H9" s="17"/>
      <c r="I9" s="17"/>
      <c r="J9" s="17"/>
      <c r="K9" s="17"/>
      <c r="L9" s="18"/>
    </row>
    <row r="10" spans="2:12" ht="15" customHeight="1" x14ac:dyDescent="0.25">
      <c r="B10" s="19"/>
      <c r="C10" s="38" t="s">
        <v>1</v>
      </c>
      <c r="D10" s="39"/>
      <c r="E10" s="39"/>
      <c r="F10" s="39"/>
      <c r="G10" s="39"/>
      <c r="H10" s="39"/>
      <c r="I10" s="39"/>
      <c r="J10" s="39"/>
      <c r="K10" s="40"/>
      <c r="L10" s="18"/>
    </row>
    <row r="11" spans="2:12" x14ac:dyDescent="0.25">
      <c r="B11" s="19"/>
      <c r="C11" s="41"/>
      <c r="D11" s="42"/>
      <c r="E11" s="42"/>
      <c r="F11" s="42"/>
      <c r="G11" s="42"/>
      <c r="H11" s="42"/>
      <c r="I11" s="42"/>
      <c r="J11" s="42"/>
      <c r="K11" s="43"/>
      <c r="L11" s="18"/>
    </row>
    <row r="12" spans="2:12" x14ac:dyDescent="0.25">
      <c r="B12" s="19"/>
      <c r="C12" s="41"/>
      <c r="D12" s="42"/>
      <c r="E12" s="42"/>
      <c r="F12" s="42"/>
      <c r="G12" s="42"/>
      <c r="H12" s="42"/>
      <c r="I12" s="42"/>
      <c r="J12" s="42"/>
      <c r="K12" s="43"/>
      <c r="L12" s="18"/>
    </row>
    <row r="13" spans="2:12" x14ac:dyDescent="0.25">
      <c r="B13" s="19"/>
      <c r="C13" s="41"/>
      <c r="D13" s="42"/>
      <c r="E13" s="42"/>
      <c r="F13" s="42"/>
      <c r="G13" s="42"/>
      <c r="H13" s="42"/>
      <c r="I13" s="42"/>
      <c r="J13" s="42"/>
      <c r="K13" s="43"/>
      <c r="L13" s="18"/>
    </row>
    <row r="14" spans="2:12" x14ac:dyDescent="0.25">
      <c r="B14" s="19"/>
      <c r="C14" s="41"/>
      <c r="D14" s="42"/>
      <c r="E14" s="42"/>
      <c r="F14" s="42"/>
      <c r="G14" s="42"/>
      <c r="H14" s="42"/>
      <c r="I14" s="42"/>
      <c r="J14" s="42"/>
      <c r="K14" s="43"/>
      <c r="L14" s="18"/>
    </row>
    <row r="15" spans="2:12" x14ac:dyDescent="0.25">
      <c r="B15" s="19"/>
      <c r="C15" s="41"/>
      <c r="D15" s="42"/>
      <c r="E15" s="42"/>
      <c r="F15" s="42"/>
      <c r="G15" s="42"/>
      <c r="H15" s="42"/>
      <c r="I15" s="42"/>
      <c r="J15" s="42"/>
      <c r="K15" s="43"/>
      <c r="L15" s="18"/>
    </row>
    <row r="16" spans="2:12" x14ac:dyDescent="0.25">
      <c r="B16" s="19"/>
      <c r="C16" s="41"/>
      <c r="D16" s="42"/>
      <c r="E16" s="42"/>
      <c r="F16" s="42"/>
      <c r="G16" s="42"/>
      <c r="H16" s="42"/>
      <c r="I16" s="42"/>
      <c r="J16" s="42"/>
      <c r="K16" s="43"/>
      <c r="L16" s="18"/>
    </row>
    <row r="17" spans="2:12" x14ac:dyDescent="0.25">
      <c r="B17" s="19"/>
      <c r="C17" s="44"/>
      <c r="D17" s="45"/>
      <c r="E17" s="45"/>
      <c r="F17" s="45"/>
      <c r="G17" s="45"/>
      <c r="H17" s="45"/>
      <c r="I17" s="45"/>
      <c r="J17" s="45"/>
      <c r="K17" s="46"/>
      <c r="L17" s="18"/>
    </row>
    <row r="18" spans="2:12" ht="8.25" customHeight="1" x14ac:dyDescent="0.25">
      <c r="B18" s="19"/>
      <c r="C18" s="17"/>
      <c r="D18" s="17"/>
      <c r="E18" s="17"/>
      <c r="F18" s="17"/>
      <c r="G18" s="17"/>
      <c r="H18" s="17"/>
      <c r="I18" s="17"/>
      <c r="J18" s="17"/>
      <c r="K18" s="17"/>
      <c r="L18" s="18"/>
    </row>
    <row r="19" spans="2:12" x14ac:dyDescent="0.25">
      <c r="B19" s="19"/>
      <c r="C19" s="13" t="s">
        <v>2</v>
      </c>
      <c r="D19" s="17"/>
      <c r="E19" s="17"/>
      <c r="F19" s="17"/>
      <c r="G19" s="17"/>
      <c r="H19" s="17"/>
      <c r="I19" s="17"/>
      <c r="J19" s="17"/>
      <c r="K19" s="17"/>
      <c r="L19" s="18"/>
    </row>
    <row r="20" spans="2:12" x14ac:dyDescent="0.25">
      <c r="B20" s="19"/>
      <c r="C20" s="38" t="s">
        <v>5</v>
      </c>
      <c r="D20" s="39"/>
      <c r="E20" s="39"/>
      <c r="F20" s="39"/>
      <c r="G20" s="39"/>
      <c r="H20" s="39"/>
      <c r="I20" s="39"/>
      <c r="J20" s="39"/>
      <c r="K20" s="40"/>
      <c r="L20" s="18"/>
    </row>
    <row r="21" spans="2:12" x14ac:dyDescent="0.25">
      <c r="B21" s="19"/>
      <c r="C21" s="41"/>
      <c r="D21" s="42"/>
      <c r="E21" s="42"/>
      <c r="F21" s="42"/>
      <c r="G21" s="42"/>
      <c r="H21" s="42"/>
      <c r="I21" s="42"/>
      <c r="J21" s="42"/>
      <c r="K21" s="43"/>
      <c r="L21" s="18"/>
    </row>
    <row r="22" spans="2:12" x14ac:dyDescent="0.25">
      <c r="B22" s="19"/>
      <c r="C22" s="41"/>
      <c r="D22" s="42"/>
      <c r="E22" s="42"/>
      <c r="F22" s="42"/>
      <c r="G22" s="42"/>
      <c r="H22" s="42"/>
      <c r="I22" s="42"/>
      <c r="J22" s="42"/>
      <c r="K22" s="43"/>
      <c r="L22" s="18"/>
    </row>
    <row r="23" spans="2:12" x14ac:dyDescent="0.25">
      <c r="B23" s="19"/>
      <c r="C23" s="44"/>
      <c r="D23" s="45"/>
      <c r="E23" s="45"/>
      <c r="F23" s="45"/>
      <c r="G23" s="45"/>
      <c r="H23" s="45"/>
      <c r="I23" s="45"/>
      <c r="J23" s="45"/>
      <c r="K23" s="46"/>
      <c r="L23" s="18"/>
    </row>
    <row r="24" spans="2:12" ht="7.5" customHeight="1" x14ac:dyDescent="0.25">
      <c r="B24" s="19"/>
      <c r="C24" s="17"/>
      <c r="D24" s="17"/>
      <c r="E24" s="17"/>
      <c r="F24" s="17"/>
      <c r="G24" s="17"/>
      <c r="H24" s="17"/>
      <c r="I24" s="17"/>
      <c r="J24" s="17"/>
      <c r="K24" s="17"/>
      <c r="L24" s="18"/>
    </row>
    <row r="25" spans="2:12" x14ac:dyDescent="0.25">
      <c r="B25" s="19"/>
      <c r="C25" s="13" t="s">
        <v>6</v>
      </c>
      <c r="D25" s="17"/>
      <c r="E25" s="17"/>
      <c r="F25" s="17"/>
      <c r="G25" s="17"/>
      <c r="H25" s="17"/>
      <c r="I25" s="17"/>
      <c r="J25" s="17"/>
      <c r="K25" s="17"/>
      <c r="L25" s="18"/>
    </row>
    <row r="26" spans="2:12" x14ac:dyDescent="0.25">
      <c r="B26" s="19"/>
      <c r="C26" s="3" t="str">
        <f>"- Source and target systems are RHEL 6.x"</f>
        <v>- Source and target systems are RHEL 6.x</v>
      </c>
      <c r="D26" s="4"/>
      <c r="E26" s="4"/>
      <c r="F26" s="4"/>
      <c r="G26" s="4"/>
      <c r="H26" s="4" t="str">
        <f>"- Minor NFS server and kernel tuning used"</f>
        <v>- Minor NFS server and kernel tuning used</v>
      </c>
      <c r="I26" s="4"/>
      <c r="J26" s="4"/>
      <c r="K26" s="5"/>
      <c r="L26" s="18"/>
    </row>
    <row r="27" spans="2:12" x14ac:dyDescent="0.25">
      <c r="B27" s="19"/>
      <c r="C27" s="6" t="str">
        <f>"- Randomized files were used to prevent caching"</f>
        <v>- Randomized files were used to prevent caching</v>
      </c>
      <c r="D27" s="7"/>
      <c r="E27" s="7"/>
      <c r="F27" s="7"/>
      <c r="G27" s="7"/>
      <c r="H27" s="7" t="str">
        <f>"- No network bonding or trunking"</f>
        <v>- No network bonding or trunking</v>
      </c>
      <c r="I27" s="7"/>
      <c r="J27" s="7"/>
      <c r="K27" s="8"/>
      <c r="L27" s="18"/>
    </row>
    <row r="28" spans="2:12" x14ac:dyDescent="0.25">
      <c r="B28" s="19"/>
      <c r="C28" s="6" t="str">
        <f>"- Native NFS server and client binaries"</f>
        <v>- Native NFS server and client binaries</v>
      </c>
      <c r="D28" s="7"/>
      <c r="E28" s="7"/>
      <c r="F28" s="7"/>
      <c r="G28" s="7"/>
      <c r="H28" s="7" t="str">
        <f>"- No MTU modifications"</f>
        <v>- No MTU modifications</v>
      </c>
      <c r="I28" s="7"/>
      <c r="J28" s="7"/>
      <c r="K28" s="8"/>
      <c r="L28" s="18"/>
    </row>
    <row r="29" spans="2:12" x14ac:dyDescent="0.25">
      <c r="B29" s="19"/>
      <c r="C29" s="6" t="str">
        <f>"- Only synchronous NFS mounts"</f>
        <v>- Only synchronous NFS mounts</v>
      </c>
      <c r="D29" s="7"/>
      <c r="E29" s="7"/>
      <c r="F29" s="7"/>
      <c r="G29" s="7"/>
      <c r="H29" s="7" t="str">
        <f>"- Standard x86 commodity servers"</f>
        <v>- Standard x86 commodity servers</v>
      </c>
      <c r="I29" s="7"/>
      <c r="J29" s="7"/>
      <c r="K29" s="8"/>
      <c r="L29" s="18"/>
    </row>
    <row r="30" spans="2:12" x14ac:dyDescent="0.25">
      <c r="B30" s="19"/>
      <c r="C30" s="9" t="str">
        <f>"- No network or other acceleration HW or SW"</f>
        <v>- No network or other acceleration HW or SW</v>
      </c>
      <c r="D30" s="10"/>
      <c r="E30" s="10"/>
      <c r="F30" s="10"/>
      <c r="G30" s="10"/>
      <c r="H30" s="10" t="str">
        <f>"- No network or other acceleration HW or SW"</f>
        <v>- No network or other acceleration HW or SW</v>
      </c>
      <c r="I30" s="10"/>
      <c r="J30" s="10"/>
      <c r="K30" s="11"/>
      <c r="L30" s="18"/>
    </row>
    <row r="31" spans="2:12" ht="7.5" customHeight="1" x14ac:dyDescent="0.25">
      <c r="B31" s="20"/>
      <c r="C31" s="21"/>
      <c r="D31" s="21"/>
      <c r="E31" s="21"/>
      <c r="F31" s="21"/>
      <c r="G31" s="21"/>
      <c r="H31" s="21"/>
      <c r="I31" s="21"/>
      <c r="J31" s="21"/>
      <c r="K31" s="21"/>
      <c r="L31" s="22"/>
    </row>
  </sheetData>
  <mergeCells count="3">
    <mergeCell ref="C4:K7"/>
    <mergeCell ref="C20:K23"/>
    <mergeCell ref="C10:K17"/>
  </mergeCells>
  <pageMargins left="0.7" right="0.7" top="0.75" bottom="0.75" header="0.3" footer="0.3"/>
  <pageSetup paperSize="15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tabSelected="1" workbookViewId="0">
      <selection activeCell="W9" sqref="W9"/>
    </sheetView>
  </sheetViews>
  <sheetFormatPr defaultRowHeight="12.75" x14ac:dyDescent="0.2"/>
  <cols>
    <col min="1" max="1" width="3" style="30" customWidth="1"/>
    <col min="2" max="2" width="10.7109375" style="30" bestFit="1" customWidth="1"/>
    <col min="3" max="3" width="7.42578125" style="30" bestFit="1" customWidth="1"/>
    <col min="4" max="4" width="7.140625" style="30" bestFit="1" customWidth="1"/>
    <col min="5" max="5" width="8" style="30" bestFit="1" customWidth="1"/>
    <col min="6" max="6" width="7.5703125" style="30" bestFit="1" customWidth="1"/>
    <col min="7" max="7" width="7.28515625" style="30" bestFit="1" customWidth="1"/>
    <col min="8" max="8" width="8.140625" style="30" bestFit="1" customWidth="1"/>
    <col min="9" max="9" width="6.28515625" style="30" bestFit="1" customWidth="1"/>
    <col min="10" max="10" width="6" style="30" bestFit="1" customWidth="1"/>
    <col min="11" max="11" width="6.85546875" style="30" bestFit="1" customWidth="1"/>
    <col min="12" max="12" width="6.5703125" style="30" bestFit="1" customWidth="1"/>
    <col min="13" max="13" width="6.28515625" style="30" bestFit="1" customWidth="1"/>
    <col min="14" max="14" width="7.140625" style="30" bestFit="1" customWidth="1"/>
    <col min="15" max="15" width="3.140625" style="30" customWidth="1"/>
    <col min="16" max="16" width="13.140625" style="30" bestFit="1" customWidth="1"/>
    <col min="17" max="17" width="7.42578125" style="30" bestFit="1" customWidth="1"/>
    <col min="18" max="18" width="7.140625" style="30" bestFit="1" customWidth="1"/>
    <col min="19" max="19" width="8" style="30" bestFit="1" customWidth="1"/>
    <col min="20" max="21" width="7.5703125" style="30" bestFit="1" customWidth="1"/>
    <col min="22" max="16384" width="9.140625" style="30"/>
  </cols>
  <sheetData>
    <row r="2" spans="2:21" x14ac:dyDescent="0.2">
      <c r="B2" s="28" t="s">
        <v>7</v>
      </c>
      <c r="C2" s="29" t="s">
        <v>115</v>
      </c>
      <c r="D2" s="29" t="s">
        <v>117</v>
      </c>
      <c r="E2" s="29" t="s">
        <v>118</v>
      </c>
      <c r="F2" s="28" t="s">
        <v>116</v>
      </c>
      <c r="G2" s="28" t="s">
        <v>119</v>
      </c>
      <c r="H2" s="28" t="s">
        <v>120</v>
      </c>
      <c r="I2" s="29" t="s">
        <v>121</v>
      </c>
      <c r="J2" s="29" t="s">
        <v>122</v>
      </c>
      <c r="K2" s="29" t="s">
        <v>123</v>
      </c>
      <c r="L2" s="28" t="s">
        <v>111</v>
      </c>
      <c r="M2" s="28" t="s">
        <v>112</v>
      </c>
      <c r="N2" s="28" t="s">
        <v>113</v>
      </c>
      <c r="P2" s="31" t="s">
        <v>7</v>
      </c>
      <c r="Q2" s="31" t="s">
        <v>124</v>
      </c>
      <c r="R2" s="31" t="s">
        <v>125</v>
      </c>
      <c r="S2" s="31" t="s">
        <v>126</v>
      </c>
      <c r="T2" s="31" t="s">
        <v>127</v>
      </c>
      <c r="U2" s="31" t="s">
        <v>140</v>
      </c>
    </row>
    <row r="3" spans="2:21" x14ac:dyDescent="0.2">
      <c r="B3" s="28" t="s">
        <v>108</v>
      </c>
      <c r="C3" s="29">
        <v>17</v>
      </c>
      <c r="D3" s="29">
        <v>21</v>
      </c>
      <c r="E3" s="29">
        <v>25</v>
      </c>
      <c r="F3" s="28">
        <f>C3*1.5</f>
        <v>25.5</v>
      </c>
      <c r="G3" s="28">
        <f t="shared" ref="G3:H5" si="0">D3*1.5</f>
        <v>31.5</v>
      </c>
      <c r="H3" s="28">
        <f t="shared" si="0"/>
        <v>37.5</v>
      </c>
      <c r="I3" s="29">
        <f>F3*1.3</f>
        <v>33.15</v>
      </c>
      <c r="J3" s="29">
        <f t="shared" ref="J3:K5" si="1">G3*1.3</f>
        <v>40.950000000000003</v>
      </c>
      <c r="K3" s="29">
        <f t="shared" si="1"/>
        <v>48.75</v>
      </c>
      <c r="L3" s="28">
        <f>I3*1.2</f>
        <v>39.779999999999994</v>
      </c>
      <c r="M3" s="28">
        <f t="shared" ref="M3:M5" si="2">J3*1.2</f>
        <v>49.14</v>
      </c>
      <c r="N3" s="28">
        <f t="shared" ref="N3:N5" si="3">K3*1.2</f>
        <v>58.5</v>
      </c>
      <c r="P3" s="31" t="s">
        <v>128</v>
      </c>
      <c r="Q3" s="31"/>
      <c r="R3" s="31"/>
      <c r="S3" s="31"/>
      <c r="T3" s="31"/>
      <c r="U3" s="31"/>
    </row>
    <row r="4" spans="2:21" x14ac:dyDescent="0.2">
      <c r="B4" s="28" t="s">
        <v>109</v>
      </c>
      <c r="C4" s="29">
        <v>18</v>
      </c>
      <c r="D4" s="29">
        <v>23</v>
      </c>
      <c r="E4" s="29">
        <v>26</v>
      </c>
      <c r="F4" s="28">
        <f t="shared" ref="F4:F5" si="4">C4*1.5</f>
        <v>27</v>
      </c>
      <c r="G4" s="28">
        <f t="shared" si="0"/>
        <v>34.5</v>
      </c>
      <c r="H4" s="28">
        <f t="shared" si="0"/>
        <v>39</v>
      </c>
      <c r="I4" s="29">
        <f t="shared" ref="I4:I5" si="5">F4*1.3</f>
        <v>35.1</v>
      </c>
      <c r="J4" s="29">
        <f t="shared" si="1"/>
        <v>44.85</v>
      </c>
      <c r="K4" s="29">
        <f t="shared" si="1"/>
        <v>50.7</v>
      </c>
      <c r="L4" s="28">
        <f t="shared" ref="L4:L5" si="6">I4*1.2</f>
        <v>42.12</v>
      </c>
      <c r="M4" s="28">
        <f t="shared" si="2"/>
        <v>53.82</v>
      </c>
      <c r="N4" s="28">
        <f t="shared" si="3"/>
        <v>60.84</v>
      </c>
      <c r="P4" s="31" t="s">
        <v>129</v>
      </c>
      <c r="Q4" s="31"/>
      <c r="R4" s="31"/>
      <c r="S4" s="31"/>
      <c r="T4" s="31"/>
      <c r="U4" s="31"/>
    </row>
    <row r="5" spans="2:21" x14ac:dyDescent="0.2">
      <c r="B5" s="28" t="s">
        <v>110</v>
      </c>
      <c r="C5" s="29">
        <v>27</v>
      </c>
      <c r="D5" s="29">
        <v>35</v>
      </c>
      <c r="E5" s="29">
        <v>39</v>
      </c>
      <c r="F5" s="28">
        <f t="shared" si="4"/>
        <v>40.5</v>
      </c>
      <c r="G5" s="28">
        <f t="shared" si="0"/>
        <v>52.5</v>
      </c>
      <c r="H5" s="28">
        <f t="shared" si="0"/>
        <v>58.5</v>
      </c>
      <c r="I5" s="29">
        <f t="shared" si="5"/>
        <v>52.65</v>
      </c>
      <c r="J5" s="29">
        <f t="shared" si="1"/>
        <v>68.25</v>
      </c>
      <c r="K5" s="29">
        <f t="shared" si="1"/>
        <v>76.05</v>
      </c>
      <c r="L5" s="28">
        <f t="shared" si="6"/>
        <v>63.179999999999993</v>
      </c>
      <c r="M5" s="28">
        <f t="shared" si="2"/>
        <v>81.899999999999991</v>
      </c>
      <c r="N5" s="28">
        <f t="shared" si="3"/>
        <v>91.259999999999991</v>
      </c>
      <c r="P5" s="31" t="s">
        <v>130</v>
      </c>
      <c r="Q5" s="31"/>
      <c r="R5" s="31"/>
      <c r="S5" s="31"/>
      <c r="T5" s="31"/>
      <c r="U5" s="31"/>
    </row>
    <row r="6" spans="2:21" x14ac:dyDescent="0.2">
      <c r="B6" s="28" t="s">
        <v>114</v>
      </c>
      <c r="C6" s="29"/>
      <c r="D6" s="29"/>
      <c r="E6" s="29"/>
      <c r="F6" s="28"/>
      <c r="G6" s="28"/>
      <c r="H6" s="28"/>
      <c r="I6" s="29">
        <v>86</v>
      </c>
      <c r="J6" s="29">
        <v>89</v>
      </c>
      <c r="K6" s="29">
        <v>99</v>
      </c>
      <c r="L6" s="28">
        <f t="shared" ref="L6" si="7">I6*1.2</f>
        <v>103.2</v>
      </c>
      <c r="M6" s="28">
        <f t="shared" ref="M6" si="8">J6*1.2</f>
        <v>106.8</v>
      </c>
      <c r="N6" s="28">
        <f t="shared" ref="N6" si="9">K6*1.2</f>
        <v>118.8</v>
      </c>
      <c r="P6" s="31" t="s">
        <v>131</v>
      </c>
      <c r="Q6" s="31">
        <v>38.1</v>
      </c>
      <c r="R6" s="31">
        <v>43.4</v>
      </c>
      <c r="S6" s="31">
        <v>51</v>
      </c>
      <c r="T6" s="31"/>
      <c r="U6" s="31"/>
    </row>
    <row r="7" spans="2:21" x14ac:dyDescent="0.2">
      <c r="P7" s="31" t="s">
        <v>132</v>
      </c>
      <c r="Q7" s="31">
        <v>41.7</v>
      </c>
      <c r="R7" s="31">
        <v>46.1</v>
      </c>
      <c r="S7" s="31">
        <v>55.8</v>
      </c>
      <c r="T7" s="31"/>
      <c r="U7" s="31"/>
    </row>
    <row r="8" spans="2:21" x14ac:dyDescent="0.2">
      <c r="P8" s="31" t="s">
        <v>133</v>
      </c>
      <c r="Q8" s="31">
        <v>45.8</v>
      </c>
      <c r="R8" s="31">
        <v>50.6</v>
      </c>
      <c r="S8" s="31">
        <v>59.9</v>
      </c>
      <c r="T8" s="31"/>
      <c r="U8" s="31"/>
    </row>
    <row r="9" spans="2:21" x14ac:dyDescent="0.2">
      <c r="P9" s="31" t="s">
        <v>134</v>
      </c>
      <c r="Q9" s="31">
        <v>61</v>
      </c>
      <c r="R9" s="31">
        <v>72.900000000000006</v>
      </c>
      <c r="S9" s="31">
        <v>82.3</v>
      </c>
      <c r="T9" s="31"/>
      <c r="U9" s="31"/>
    </row>
    <row r="10" spans="2:21" x14ac:dyDescent="0.2">
      <c r="P10" s="31" t="s">
        <v>139</v>
      </c>
      <c r="Q10" s="31">
        <v>71.400000000000006</v>
      </c>
      <c r="R10" s="31">
        <v>77.2</v>
      </c>
      <c r="S10" s="31">
        <v>86.19</v>
      </c>
      <c r="T10" s="31"/>
      <c r="U10" s="31"/>
    </row>
    <row r="11" spans="2:21" x14ac:dyDescent="0.2">
      <c r="P11" s="31" t="s">
        <v>135</v>
      </c>
      <c r="Q11" s="31">
        <v>86.8</v>
      </c>
      <c r="R11" s="31">
        <v>90.3</v>
      </c>
      <c r="S11" s="31">
        <v>99.9</v>
      </c>
      <c r="T11" s="31"/>
      <c r="U11" s="31"/>
    </row>
    <row r="12" spans="2:21" x14ac:dyDescent="0.2">
      <c r="P12" s="31" t="s">
        <v>136</v>
      </c>
      <c r="Q12" s="31"/>
      <c r="R12" s="31">
        <v>82.5</v>
      </c>
      <c r="S12" s="31">
        <v>86.7</v>
      </c>
      <c r="T12" s="31"/>
      <c r="U12" s="31"/>
    </row>
    <row r="13" spans="2:21" x14ac:dyDescent="0.2">
      <c r="P13" s="31" t="s">
        <v>137</v>
      </c>
      <c r="Q13" s="31"/>
      <c r="R13" s="31">
        <v>89.4</v>
      </c>
      <c r="S13" s="31">
        <v>91.19</v>
      </c>
      <c r="T13" s="31"/>
      <c r="U13" s="31"/>
    </row>
    <row r="14" spans="2:21" x14ac:dyDescent="0.2">
      <c r="P14" s="31" t="s">
        <v>138</v>
      </c>
      <c r="Q14" s="31"/>
      <c r="R14" s="31">
        <v>105.6</v>
      </c>
      <c r="S14" s="31">
        <v>117.3</v>
      </c>
      <c r="T14" s="31"/>
      <c r="U14" s="31"/>
    </row>
  </sheetData>
  <pageMargins left="0.7" right="0.7" top="0.75" bottom="0.75" header="0.3" footer="0.3"/>
  <pageSetup paperSize="158"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4"/>
  <sheetViews>
    <sheetView topLeftCell="A19" workbookViewId="0">
      <selection activeCell="G31" sqref="G31"/>
    </sheetView>
  </sheetViews>
  <sheetFormatPr defaultRowHeight="15" x14ac:dyDescent="0.25"/>
  <cols>
    <col min="1" max="1" width="3.28515625" style="23" customWidth="1"/>
    <col min="2" max="2" width="12.42578125" style="23" bestFit="1" customWidth="1"/>
    <col min="3" max="4" width="12.28515625" style="23" customWidth="1"/>
    <col min="5" max="5" width="15.5703125" style="23" bestFit="1" customWidth="1"/>
    <col min="6" max="6" width="12.28515625" style="23" customWidth="1"/>
    <col min="7" max="10" width="12.7109375" style="23" customWidth="1"/>
    <col min="11" max="16384" width="9.140625" style="23"/>
  </cols>
  <sheetData>
    <row r="2" spans="2:5" x14ac:dyDescent="0.25">
      <c r="B2" s="25" t="s">
        <v>18</v>
      </c>
    </row>
    <row r="3" spans="2:5" x14ac:dyDescent="0.25">
      <c r="B3" s="1" t="s">
        <v>7</v>
      </c>
      <c r="C3" s="1" t="s">
        <v>8</v>
      </c>
      <c r="D3" s="1" t="s">
        <v>13</v>
      </c>
      <c r="E3" s="1" t="s">
        <v>14</v>
      </c>
    </row>
    <row r="4" spans="2:5" x14ac:dyDescent="0.25">
      <c r="B4" s="1" t="s">
        <v>9</v>
      </c>
      <c r="C4" s="1">
        <v>4</v>
      </c>
      <c r="D4" s="1">
        <v>15</v>
      </c>
      <c r="E4" s="1" t="s">
        <v>15</v>
      </c>
    </row>
    <row r="5" spans="2:5" x14ac:dyDescent="0.25">
      <c r="B5" s="1" t="s">
        <v>10</v>
      </c>
      <c r="C5" s="1">
        <v>4</v>
      </c>
      <c r="D5" s="1">
        <v>15</v>
      </c>
      <c r="E5" s="1" t="s">
        <v>15</v>
      </c>
    </row>
    <row r="6" spans="2:5" x14ac:dyDescent="0.25">
      <c r="B6" s="1" t="s">
        <v>11</v>
      </c>
      <c r="C6" s="1">
        <v>16</v>
      </c>
      <c r="D6" s="1">
        <v>60</v>
      </c>
      <c r="E6" s="1" t="s">
        <v>16</v>
      </c>
    </row>
    <row r="7" spans="2:5" x14ac:dyDescent="0.25">
      <c r="B7" s="1" t="s">
        <v>12</v>
      </c>
      <c r="C7" s="1">
        <v>8</v>
      </c>
      <c r="D7" s="1">
        <v>30</v>
      </c>
      <c r="E7" s="1" t="s">
        <v>17</v>
      </c>
    </row>
    <row r="8" spans="2:5" x14ac:dyDescent="0.25">
      <c r="B8" s="24" t="s">
        <v>21</v>
      </c>
    </row>
    <row r="10" spans="2:5" x14ac:dyDescent="0.25">
      <c r="B10" s="25" t="s">
        <v>19</v>
      </c>
    </row>
    <row r="11" spans="2:5" x14ac:dyDescent="0.25">
      <c r="B11" s="24" t="s">
        <v>20</v>
      </c>
    </row>
    <row r="12" spans="2:5" x14ac:dyDescent="0.25">
      <c r="B12" s="24" t="s">
        <v>24</v>
      </c>
    </row>
    <row r="13" spans="2:5" x14ac:dyDescent="0.25">
      <c r="B13" s="24" t="s">
        <v>25</v>
      </c>
    </row>
    <row r="14" spans="2:5" x14ac:dyDescent="0.25">
      <c r="B14" s="24"/>
    </row>
    <row r="15" spans="2:5" x14ac:dyDescent="0.25">
      <c r="B15" s="25" t="s">
        <v>22</v>
      </c>
    </row>
    <row r="16" spans="2:5" x14ac:dyDescent="0.25">
      <c r="B16" s="24" t="s">
        <v>23</v>
      </c>
    </row>
    <row r="17" spans="2:6" x14ac:dyDescent="0.25">
      <c r="B17" s="24" t="s">
        <v>87</v>
      </c>
    </row>
    <row r="18" spans="2:6" x14ac:dyDescent="0.25">
      <c r="B18" s="24" t="s">
        <v>26</v>
      </c>
    </row>
    <row r="19" spans="2:6" x14ac:dyDescent="0.25">
      <c r="B19" s="24" t="s">
        <v>27</v>
      </c>
    </row>
    <row r="20" spans="2:6" x14ac:dyDescent="0.25">
      <c r="B20" s="24"/>
    </row>
    <row r="21" spans="2:6" x14ac:dyDescent="0.25">
      <c r="B21" s="25" t="s">
        <v>29</v>
      </c>
    </row>
    <row r="22" spans="2:6" x14ac:dyDescent="0.25">
      <c r="B22" s="25"/>
      <c r="C22" s="47" t="s">
        <v>102</v>
      </c>
      <c r="D22" s="48"/>
      <c r="E22" s="48"/>
      <c r="F22" s="49"/>
    </row>
    <row r="23" spans="2:6" x14ac:dyDescent="0.25">
      <c r="B23" s="1" t="s">
        <v>7</v>
      </c>
      <c r="C23" s="1" t="s">
        <v>103</v>
      </c>
      <c r="D23" s="1" t="s">
        <v>104</v>
      </c>
      <c r="E23" s="1" t="s">
        <v>105</v>
      </c>
      <c r="F23" s="1" t="s">
        <v>106</v>
      </c>
    </row>
    <row r="24" spans="2:6" x14ac:dyDescent="0.25">
      <c r="B24" s="1" t="s">
        <v>28</v>
      </c>
      <c r="C24" s="1"/>
      <c r="D24" s="1"/>
      <c r="E24" s="1"/>
      <c r="F24" s="1"/>
    </row>
    <row r="25" spans="2:6" x14ac:dyDescent="0.25">
      <c r="B25" s="1" t="s">
        <v>11</v>
      </c>
      <c r="C25" s="1">
        <v>86.19</v>
      </c>
      <c r="D25" s="1">
        <f>C25*8</f>
        <v>689.52</v>
      </c>
      <c r="E25" s="1">
        <v>99.9</v>
      </c>
      <c r="F25" s="1">
        <f>E25*8</f>
        <v>799.2</v>
      </c>
    </row>
    <row r="26" spans="2:6" x14ac:dyDescent="0.25">
      <c r="B26" s="1" t="s">
        <v>12</v>
      </c>
      <c r="C26" s="1">
        <v>55.8</v>
      </c>
      <c r="D26" s="1">
        <f>C26*8</f>
        <v>446.4</v>
      </c>
      <c r="E26" s="1">
        <v>59.9</v>
      </c>
      <c r="F26" s="1">
        <f>E26*8</f>
        <v>479.2</v>
      </c>
    </row>
    <row r="28" spans="2:6" x14ac:dyDescent="0.25">
      <c r="B28" s="25" t="s">
        <v>89</v>
      </c>
    </row>
    <row r="29" spans="2:6" x14ac:dyDescent="0.25">
      <c r="B29" s="25"/>
      <c r="C29" s="47" t="s">
        <v>107</v>
      </c>
      <c r="D29" s="48"/>
      <c r="E29" s="48"/>
      <c r="F29" s="49"/>
    </row>
    <row r="30" spans="2:6" x14ac:dyDescent="0.25">
      <c r="B30" s="1" t="s">
        <v>7</v>
      </c>
      <c r="C30" s="1" t="s">
        <v>103</v>
      </c>
      <c r="D30" s="1" t="s">
        <v>104</v>
      </c>
      <c r="E30" s="1" t="s">
        <v>105</v>
      </c>
      <c r="F30" s="1" t="s">
        <v>106</v>
      </c>
    </row>
    <row r="31" spans="2:6" x14ac:dyDescent="0.25">
      <c r="B31" s="1" t="s">
        <v>80</v>
      </c>
      <c r="C31" s="1"/>
      <c r="D31" s="1"/>
      <c r="E31" s="1"/>
      <c r="F31" s="1"/>
    </row>
    <row r="32" spans="2:6" x14ac:dyDescent="0.25">
      <c r="B32" s="1" t="s">
        <v>88</v>
      </c>
      <c r="C32" s="1">
        <v>91.19</v>
      </c>
      <c r="D32" s="1">
        <f>C32*8</f>
        <v>729.52</v>
      </c>
      <c r="E32" s="1">
        <v>117.3</v>
      </c>
      <c r="F32" s="1">
        <v>938.4</v>
      </c>
    </row>
    <row r="33" spans="2:6" x14ac:dyDescent="0.25">
      <c r="B33" s="1" t="s">
        <v>148</v>
      </c>
      <c r="C33" s="1">
        <v>114.10000000000002</v>
      </c>
      <c r="D33" s="1">
        <v>912.80000000000018</v>
      </c>
      <c r="E33" s="1">
        <v>134.69999999999999</v>
      </c>
      <c r="F33" s="1">
        <v>1077.5999999999999</v>
      </c>
    </row>
    <row r="34" spans="2:6" x14ac:dyDescent="0.25">
      <c r="B34" s="1" t="s">
        <v>81</v>
      </c>
      <c r="C34" s="1"/>
      <c r="D34" s="1"/>
      <c r="E34" s="1"/>
      <c r="F34" s="1"/>
    </row>
  </sheetData>
  <mergeCells count="2">
    <mergeCell ref="C22:F22"/>
    <mergeCell ref="C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workbookViewId="0">
      <selection activeCell="B18" sqref="B18"/>
    </sheetView>
  </sheetViews>
  <sheetFormatPr defaultRowHeight="15" x14ac:dyDescent="0.25"/>
  <cols>
    <col min="1" max="1" width="3.28515625" customWidth="1"/>
  </cols>
  <sheetData>
    <row r="2" spans="2:2" x14ac:dyDescent="0.25">
      <c r="B2" s="2" t="s">
        <v>6</v>
      </c>
    </row>
    <row r="3" spans="2:2" x14ac:dyDescent="0.25">
      <c r="B3" t="s">
        <v>30</v>
      </c>
    </row>
    <row r="4" spans="2:2" x14ac:dyDescent="0.25">
      <c r="B4" t="s">
        <v>31</v>
      </c>
    </row>
    <row r="6" spans="2:2" x14ac:dyDescent="0.25">
      <c r="B6" t="s">
        <v>32</v>
      </c>
    </row>
    <row r="7" spans="2:2" x14ac:dyDescent="0.25">
      <c r="B7" t="s">
        <v>38</v>
      </c>
    </row>
    <row r="8" spans="2:2" x14ac:dyDescent="0.25">
      <c r="B8" t="s">
        <v>39</v>
      </c>
    </row>
    <row r="9" spans="2:2" x14ac:dyDescent="0.25">
      <c r="B9" t="s">
        <v>40</v>
      </c>
    </row>
    <row r="10" spans="2:2" x14ac:dyDescent="0.25">
      <c r="B10" t="s">
        <v>41</v>
      </c>
    </row>
    <row r="12" spans="2:2" x14ac:dyDescent="0.25">
      <c r="B12" t="s">
        <v>35</v>
      </c>
    </row>
    <row r="14" spans="2:2" x14ac:dyDescent="0.25">
      <c r="B14" t="s">
        <v>36</v>
      </c>
    </row>
    <row r="15" spans="2:2" x14ac:dyDescent="0.25">
      <c r="B15" t="s">
        <v>37</v>
      </c>
    </row>
    <row r="17" spans="2:2" x14ac:dyDescent="0.25">
      <c r="B1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0"/>
  <sheetViews>
    <sheetView topLeftCell="A4" workbookViewId="0">
      <selection activeCell="B13" sqref="B13"/>
    </sheetView>
  </sheetViews>
  <sheetFormatPr defaultRowHeight="15" x14ac:dyDescent="0.25"/>
  <cols>
    <col min="1" max="1" width="3.42578125" customWidth="1"/>
  </cols>
  <sheetData>
    <row r="2" spans="2:3" x14ac:dyDescent="0.25">
      <c r="B2" t="s">
        <v>33</v>
      </c>
    </row>
    <row r="3" spans="2:3" x14ac:dyDescent="0.25">
      <c r="B3" t="s">
        <v>34</v>
      </c>
    </row>
    <row r="5" spans="2:3" x14ac:dyDescent="0.25">
      <c r="B5" t="s">
        <v>42</v>
      </c>
    </row>
    <row r="6" spans="2:3" x14ac:dyDescent="0.25">
      <c r="B6" t="s">
        <v>43</v>
      </c>
    </row>
    <row r="8" spans="2:3" x14ac:dyDescent="0.25">
      <c r="B8" s="26" t="s">
        <v>82</v>
      </c>
    </row>
    <row r="9" spans="2:3" x14ac:dyDescent="0.25">
      <c r="B9" t="s">
        <v>83</v>
      </c>
    </row>
    <row r="10" spans="2:3" x14ac:dyDescent="0.25">
      <c r="B10" t="s">
        <v>84</v>
      </c>
    </row>
    <row r="12" spans="2:3" x14ac:dyDescent="0.25">
      <c r="B12" t="s">
        <v>90</v>
      </c>
    </row>
    <row r="13" spans="2:3" x14ac:dyDescent="0.25">
      <c r="B13" s="27" t="s">
        <v>101</v>
      </c>
    </row>
    <row r="14" spans="2:3" x14ac:dyDescent="0.25">
      <c r="B14" t="s">
        <v>91</v>
      </c>
    </row>
    <row r="15" spans="2:3" x14ac:dyDescent="0.25">
      <c r="B15" t="s">
        <v>92</v>
      </c>
    </row>
    <row r="16" spans="2:3" x14ac:dyDescent="0.25">
      <c r="C16" t="s">
        <v>93</v>
      </c>
    </row>
    <row r="17" spans="2:3" x14ac:dyDescent="0.25">
      <c r="C17" t="s">
        <v>94</v>
      </c>
    </row>
    <row r="18" spans="2:3" x14ac:dyDescent="0.25">
      <c r="C18" t="s">
        <v>95</v>
      </c>
    </row>
    <row r="19" spans="2:3" x14ac:dyDescent="0.25">
      <c r="C19" t="s">
        <v>96</v>
      </c>
    </row>
    <row r="20" spans="2:3" x14ac:dyDescent="0.25">
      <c r="C20" t="s">
        <v>97</v>
      </c>
    </row>
    <row r="21" spans="2:3" x14ac:dyDescent="0.25">
      <c r="C21" t="s">
        <v>98</v>
      </c>
    </row>
    <row r="22" spans="2:3" x14ac:dyDescent="0.25">
      <c r="B22" t="s">
        <v>99</v>
      </c>
    </row>
    <row r="23" spans="2:3" x14ac:dyDescent="0.25">
      <c r="B23" t="s">
        <v>100</v>
      </c>
    </row>
    <row r="26" spans="2:3" x14ac:dyDescent="0.25">
      <c r="B26" t="s">
        <v>44</v>
      </c>
    </row>
    <row r="27" spans="2:3" x14ac:dyDescent="0.25">
      <c r="B27" t="s">
        <v>45</v>
      </c>
    </row>
    <row r="28" spans="2:3" x14ac:dyDescent="0.25">
      <c r="B28" t="s">
        <v>46</v>
      </c>
    </row>
    <row r="29" spans="2:3" x14ac:dyDescent="0.25">
      <c r="B29" t="s">
        <v>47</v>
      </c>
    </row>
    <row r="30" spans="2:3" x14ac:dyDescent="0.25">
      <c r="B30" t="s">
        <v>48</v>
      </c>
    </row>
    <row r="31" spans="2:3" x14ac:dyDescent="0.25">
      <c r="B31" t="s">
        <v>49</v>
      </c>
    </row>
    <row r="32" spans="2:3" x14ac:dyDescent="0.25">
      <c r="B32" t="s">
        <v>50</v>
      </c>
    </row>
    <row r="33" spans="2:2" x14ac:dyDescent="0.25">
      <c r="B33" t="s">
        <v>51</v>
      </c>
    </row>
    <row r="34" spans="2:2" x14ac:dyDescent="0.25">
      <c r="B34" t="s">
        <v>52</v>
      </c>
    </row>
    <row r="35" spans="2:2" x14ac:dyDescent="0.25">
      <c r="B35" t="s">
        <v>53</v>
      </c>
    </row>
    <row r="36" spans="2:2" x14ac:dyDescent="0.25">
      <c r="B36" t="s">
        <v>54</v>
      </c>
    </row>
    <row r="37" spans="2:2" x14ac:dyDescent="0.25">
      <c r="B37" t="s">
        <v>55</v>
      </c>
    </row>
    <row r="38" spans="2:2" x14ac:dyDescent="0.25">
      <c r="B38" t="s">
        <v>56</v>
      </c>
    </row>
    <row r="39" spans="2:2" x14ac:dyDescent="0.25">
      <c r="B39" t="s">
        <v>57</v>
      </c>
    </row>
    <row r="40" spans="2:2" x14ac:dyDescent="0.25">
      <c r="B40" t="s">
        <v>58</v>
      </c>
    </row>
    <row r="41" spans="2:2" x14ac:dyDescent="0.25">
      <c r="B41" t="s">
        <v>59</v>
      </c>
    </row>
    <row r="42" spans="2:2" x14ac:dyDescent="0.25">
      <c r="B42" t="s">
        <v>60</v>
      </c>
    </row>
    <row r="43" spans="2:2" x14ac:dyDescent="0.25">
      <c r="B43" t="s">
        <v>61</v>
      </c>
    </row>
    <row r="44" spans="2:2" x14ac:dyDescent="0.25">
      <c r="B44" t="s">
        <v>62</v>
      </c>
    </row>
    <row r="45" spans="2:2" x14ac:dyDescent="0.25">
      <c r="B45" t="s">
        <v>63</v>
      </c>
    </row>
    <row r="46" spans="2:2" x14ac:dyDescent="0.25">
      <c r="B46" t="s">
        <v>64</v>
      </c>
    </row>
    <row r="47" spans="2:2" x14ac:dyDescent="0.25">
      <c r="B47" t="s">
        <v>65</v>
      </c>
    </row>
    <row r="48" spans="2:2" x14ac:dyDescent="0.25">
      <c r="B48" t="s">
        <v>66</v>
      </c>
    </row>
    <row r="49" spans="2:2" x14ac:dyDescent="0.25">
      <c r="B49" t="s">
        <v>67</v>
      </c>
    </row>
    <row r="50" spans="2:2" x14ac:dyDescent="0.25">
      <c r="B50" t="s">
        <v>68</v>
      </c>
    </row>
    <row r="51" spans="2:2" x14ac:dyDescent="0.25">
      <c r="B51" t="s">
        <v>69</v>
      </c>
    </row>
    <row r="52" spans="2:2" x14ac:dyDescent="0.25">
      <c r="B52" t="s">
        <v>70</v>
      </c>
    </row>
    <row r="53" spans="2:2" x14ac:dyDescent="0.25">
      <c r="B53" t="s">
        <v>71</v>
      </c>
    </row>
    <row r="54" spans="2:2" x14ac:dyDescent="0.25">
      <c r="B54" t="s">
        <v>72</v>
      </c>
    </row>
    <row r="55" spans="2:2" x14ac:dyDescent="0.25">
      <c r="B55" t="s">
        <v>73</v>
      </c>
    </row>
    <row r="56" spans="2:2" x14ac:dyDescent="0.25">
      <c r="B56" t="s">
        <v>74</v>
      </c>
    </row>
    <row r="57" spans="2:2" x14ac:dyDescent="0.25">
      <c r="B57" t="s">
        <v>75</v>
      </c>
    </row>
    <row r="58" spans="2:2" x14ac:dyDescent="0.25">
      <c r="B58" t="s">
        <v>76</v>
      </c>
    </row>
    <row r="59" spans="2:2" x14ac:dyDescent="0.25">
      <c r="B59" t="s">
        <v>77</v>
      </c>
    </row>
    <row r="60" spans="2:2" x14ac:dyDescent="0.25">
      <c r="B60" t="s">
        <v>78</v>
      </c>
    </row>
  </sheetData>
  <hyperlinks>
    <hyperlink ref="B8" r:id="rId1"/>
  </hyperlinks>
  <pageMargins left="0.7" right="0.7" top="0.75" bottom="0.75" header="0.3" footer="0.3"/>
  <pageSetup paperSize="158"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06"/>
  <sheetViews>
    <sheetView topLeftCell="A79" workbookViewId="0">
      <selection activeCell="L106" sqref="L106:O106"/>
    </sheetView>
  </sheetViews>
  <sheetFormatPr defaultRowHeight="15" x14ac:dyDescent="0.25"/>
  <cols>
    <col min="1" max="1" width="3.85546875" style="32" customWidth="1"/>
    <col min="2" max="2" width="8.5703125" style="32" bestFit="1" customWidth="1"/>
    <col min="3" max="3" width="6.5703125" style="32" bestFit="1" customWidth="1"/>
    <col min="4" max="4" width="8.5703125" style="32" bestFit="1" customWidth="1"/>
    <col min="5" max="5" width="6.5703125" style="32" bestFit="1" customWidth="1"/>
    <col min="6" max="6" width="2.7109375" style="32" customWidth="1"/>
    <col min="7" max="10" width="5.85546875" style="32" bestFit="1" customWidth="1"/>
    <col min="11" max="11" width="2.85546875" style="32" customWidth="1"/>
    <col min="12" max="15" width="5.85546875" style="32" bestFit="1" customWidth="1"/>
    <col min="16" max="16384" width="9.140625" style="32"/>
  </cols>
  <sheetData>
    <row r="2" spans="2:15" x14ac:dyDescent="0.25">
      <c r="G2" s="50" t="s">
        <v>151</v>
      </c>
      <c r="H2" s="50"/>
      <c r="I2" s="50"/>
      <c r="J2" s="50"/>
      <c r="L2" s="50" t="s">
        <v>150</v>
      </c>
      <c r="M2" s="50"/>
      <c r="N2" s="50"/>
      <c r="O2" s="50"/>
    </row>
    <row r="3" spans="2:15" x14ac:dyDescent="0.25">
      <c r="B3" s="52" t="s">
        <v>85</v>
      </c>
      <c r="C3" s="52"/>
      <c r="D3" s="52"/>
      <c r="E3" s="52"/>
      <c r="G3" s="51" t="s">
        <v>147</v>
      </c>
      <c r="H3" s="51"/>
      <c r="I3" s="51"/>
      <c r="J3" s="51"/>
      <c r="L3" s="51" t="s">
        <v>149</v>
      </c>
      <c r="M3" s="51"/>
      <c r="N3" s="51"/>
      <c r="O3" s="51"/>
    </row>
    <row r="4" spans="2:15" ht="30" customHeight="1" x14ac:dyDescent="0.25">
      <c r="B4" s="51" t="s">
        <v>143</v>
      </c>
      <c r="C4" s="51"/>
      <c r="D4" s="51" t="s">
        <v>144</v>
      </c>
      <c r="E4" s="51"/>
      <c r="G4" s="51" t="s">
        <v>145</v>
      </c>
      <c r="H4" s="51"/>
      <c r="I4" s="51" t="s">
        <v>146</v>
      </c>
      <c r="J4" s="51"/>
      <c r="L4" s="51" t="s">
        <v>145</v>
      </c>
      <c r="M4" s="51"/>
      <c r="N4" s="51" t="s">
        <v>146</v>
      </c>
      <c r="O4" s="51"/>
    </row>
    <row r="5" spans="2:15" x14ac:dyDescent="0.25">
      <c r="B5" s="36" t="s">
        <v>141</v>
      </c>
      <c r="C5" s="36" t="s">
        <v>142</v>
      </c>
      <c r="D5" s="36" t="s">
        <v>141</v>
      </c>
      <c r="E5" s="36" t="s">
        <v>142</v>
      </c>
      <c r="G5" s="36" t="s">
        <v>141</v>
      </c>
      <c r="H5" s="36" t="s">
        <v>142</v>
      </c>
      <c r="I5" s="36" t="s">
        <v>141</v>
      </c>
      <c r="J5" s="36" t="s">
        <v>142</v>
      </c>
      <c r="L5" s="36" t="s">
        <v>141</v>
      </c>
      <c r="M5" s="36" t="s">
        <v>142</v>
      </c>
      <c r="N5" s="36" t="s">
        <v>141</v>
      </c>
      <c r="O5" s="36" t="s">
        <v>142</v>
      </c>
    </row>
    <row r="6" spans="2:15" x14ac:dyDescent="0.25">
      <c r="B6" s="34">
        <v>87.168750000000003</v>
      </c>
      <c r="C6" s="34">
        <f>B6*8</f>
        <v>697.35</v>
      </c>
      <c r="D6" s="34"/>
      <c r="E6" s="34"/>
      <c r="G6" s="37">
        <v>117.3</v>
      </c>
      <c r="H6" s="37">
        <v>938.4</v>
      </c>
      <c r="I6" s="37"/>
      <c r="J6" s="37"/>
      <c r="L6" s="37">
        <v>134.69999999999999</v>
      </c>
      <c r="M6" s="37">
        <v>1077.5999999999999</v>
      </c>
      <c r="N6" s="37"/>
      <c r="O6" s="37"/>
    </row>
    <row r="7" spans="2:15" x14ac:dyDescent="0.25">
      <c r="B7" s="34">
        <v>87.155000000000001</v>
      </c>
      <c r="C7" s="34">
        <f t="shared" ref="C7:E16" si="0">B7*8</f>
        <v>697.24</v>
      </c>
      <c r="D7" s="34">
        <v>87.155000000000001</v>
      </c>
      <c r="E7" s="34">
        <f t="shared" si="0"/>
        <v>697.24</v>
      </c>
      <c r="G7" s="37">
        <v>104.9</v>
      </c>
      <c r="H7" s="37">
        <v>839.2</v>
      </c>
      <c r="I7" s="37"/>
      <c r="J7" s="37"/>
      <c r="L7" s="37">
        <v>130.69999999999999</v>
      </c>
      <c r="M7" s="37">
        <v>1045.5999999999999</v>
      </c>
      <c r="N7" s="37"/>
      <c r="O7" s="37"/>
    </row>
    <row r="8" spans="2:15" x14ac:dyDescent="0.25">
      <c r="B8" s="34">
        <v>87.052499999999995</v>
      </c>
      <c r="C8" s="34">
        <f t="shared" si="0"/>
        <v>696.42</v>
      </c>
      <c r="D8" s="34">
        <v>87.052499999999995</v>
      </c>
      <c r="E8" s="34">
        <f t="shared" ref="E8" si="1">D8*8</f>
        <v>696.42</v>
      </c>
      <c r="G8" s="37">
        <v>104</v>
      </c>
      <c r="H8" s="37">
        <v>832</v>
      </c>
      <c r="I8" s="37"/>
      <c r="J8" s="37"/>
      <c r="L8" s="37">
        <v>127.9</v>
      </c>
      <c r="M8" s="37">
        <v>1023.2</v>
      </c>
      <c r="N8" s="37"/>
      <c r="O8" s="37"/>
    </row>
    <row r="9" spans="2:15" x14ac:dyDescent="0.25">
      <c r="B9" s="34">
        <v>86.768749999999997</v>
      </c>
      <c r="C9" s="34">
        <f t="shared" si="0"/>
        <v>694.15</v>
      </c>
      <c r="D9" s="34">
        <v>86.768749999999997</v>
      </c>
      <c r="E9" s="34">
        <f t="shared" ref="E9" si="2">D9*8</f>
        <v>694.15</v>
      </c>
      <c r="G9" s="37">
        <v>103.2</v>
      </c>
      <c r="H9" s="37">
        <v>825.6</v>
      </c>
      <c r="I9" s="37"/>
      <c r="J9" s="37"/>
      <c r="L9" s="37">
        <v>127.7</v>
      </c>
      <c r="M9" s="37">
        <v>1021.6</v>
      </c>
      <c r="N9" s="37"/>
      <c r="O9" s="37"/>
    </row>
    <row r="10" spans="2:15" x14ac:dyDescent="0.25">
      <c r="B10" s="34">
        <v>86.411249999999995</v>
      </c>
      <c r="C10" s="34">
        <f t="shared" si="0"/>
        <v>691.29</v>
      </c>
      <c r="D10" s="34">
        <v>86.411249999999995</v>
      </c>
      <c r="E10" s="34">
        <f t="shared" ref="E10" si="3">D10*8</f>
        <v>691.29</v>
      </c>
      <c r="G10" s="37">
        <v>102.6</v>
      </c>
      <c r="H10" s="37">
        <v>820.8</v>
      </c>
      <c r="I10" s="37"/>
      <c r="J10" s="37"/>
      <c r="L10" s="37">
        <v>127.4</v>
      </c>
      <c r="M10" s="37">
        <v>1019.2</v>
      </c>
      <c r="N10" s="37"/>
      <c r="O10" s="37"/>
    </row>
    <row r="11" spans="2:15" x14ac:dyDescent="0.25">
      <c r="B11" s="34">
        <v>85.922499999999999</v>
      </c>
      <c r="C11" s="34">
        <f t="shared" si="0"/>
        <v>687.38</v>
      </c>
      <c r="D11" s="34">
        <v>85.922499999999999</v>
      </c>
      <c r="E11" s="34">
        <f t="shared" ref="E11" si="4">D11*8</f>
        <v>687.38</v>
      </c>
      <c r="G11" s="37">
        <v>102.19999999999999</v>
      </c>
      <c r="H11" s="37">
        <v>817.59999999999991</v>
      </c>
      <c r="I11" s="37"/>
      <c r="J11" s="37"/>
      <c r="L11" s="37">
        <v>126.5</v>
      </c>
      <c r="M11" s="37">
        <v>1012</v>
      </c>
      <c r="N11" s="37"/>
      <c r="O11" s="37"/>
    </row>
    <row r="12" spans="2:15" x14ac:dyDescent="0.25">
      <c r="B12" s="34">
        <v>85.751249999999999</v>
      </c>
      <c r="C12" s="34">
        <f t="shared" si="0"/>
        <v>686.01</v>
      </c>
      <c r="D12" s="34">
        <v>85.751249999999999</v>
      </c>
      <c r="E12" s="34">
        <f t="shared" ref="E12" si="5">D12*8</f>
        <v>686.01</v>
      </c>
      <c r="G12" s="37">
        <v>101.7</v>
      </c>
      <c r="H12" s="37">
        <v>813.6</v>
      </c>
      <c r="I12" s="37"/>
      <c r="J12" s="37"/>
      <c r="L12" s="37">
        <v>126.1</v>
      </c>
      <c r="M12" s="37">
        <v>1008.8</v>
      </c>
      <c r="N12" s="37"/>
      <c r="O12" s="37"/>
    </row>
    <row r="13" spans="2:15" x14ac:dyDescent="0.25">
      <c r="B13" s="34">
        <v>85.222499999999997</v>
      </c>
      <c r="C13" s="34">
        <f t="shared" si="0"/>
        <v>681.78</v>
      </c>
      <c r="D13" s="34">
        <v>85.222499999999997</v>
      </c>
      <c r="E13" s="34">
        <f t="shared" ref="E13" si="6">D13*8</f>
        <v>681.78</v>
      </c>
      <c r="G13" s="37">
        <v>101.5</v>
      </c>
      <c r="H13" s="37">
        <v>812</v>
      </c>
      <c r="I13" s="37"/>
      <c r="J13" s="37"/>
      <c r="L13" s="37">
        <v>126</v>
      </c>
      <c r="M13" s="37">
        <v>1008</v>
      </c>
      <c r="N13" s="37"/>
      <c r="O13" s="37"/>
    </row>
    <row r="14" spans="2:15" x14ac:dyDescent="0.25">
      <c r="B14" s="34">
        <v>85.213750000000005</v>
      </c>
      <c r="C14" s="34">
        <f t="shared" si="0"/>
        <v>681.71</v>
      </c>
      <c r="D14" s="34">
        <v>85.213750000000005</v>
      </c>
      <c r="E14" s="34">
        <f t="shared" ref="E14" si="7">D14*8</f>
        <v>681.71</v>
      </c>
      <c r="G14" s="37">
        <v>101.5</v>
      </c>
      <c r="H14" s="37">
        <v>812</v>
      </c>
      <c r="I14" s="37"/>
      <c r="J14" s="37"/>
      <c r="L14" s="37">
        <v>125.9</v>
      </c>
      <c r="M14" s="37">
        <v>1007.2</v>
      </c>
      <c r="N14" s="37"/>
      <c r="O14" s="37"/>
    </row>
    <row r="15" spans="2:15" x14ac:dyDescent="0.25">
      <c r="B15" s="34">
        <v>85.16</v>
      </c>
      <c r="C15" s="34">
        <f t="shared" si="0"/>
        <v>681.28</v>
      </c>
      <c r="D15" s="34"/>
      <c r="E15" s="34"/>
      <c r="G15" s="37">
        <v>101.1</v>
      </c>
      <c r="H15" s="37">
        <v>808.8</v>
      </c>
      <c r="I15" s="37"/>
      <c r="J15" s="37"/>
      <c r="L15" s="37">
        <v>125.8</v>
      </c>
      <c r="M15" s="37">
        <v>1006.4</v>
      </c>
      <c r="N15" s="37"/>
      <c r="O15" s="37"/>
    </row>
    <row r="16" spans="2:15" x14ac:dyDescent="0.25">
      <c r="B16" s="35">
        <f>AVERAGE(B6:B15)</f>
        <v>86.182625000000002</v>
      </c>
      <c r="C16" s="35">
        <f>AVERAGE(C6:C15)</f>
        <v>689.46100000000001</v>
      </c>
      <c r="D16" s="35">
        <f>AVERAGE(D6:D15)</f>
        <v>86.187187499999993</v>
      </c>
      <c r="E16" s="35">
        <f t="shared" si="0"/>
        <v>689.49749999999995</v>
      </c>
      <c r="G16" s="37">
        <v>101.1</v>
      </c>
      <c r="H16" s="37">
        <v>808.8</v>
      </c>
      <c r="I16" s="37">
        <v>101.1</v>
      </c>
      <c r="J16" s="37">
        <v>808.8</v>
      </c>
      <c r="L16" s="37">
        <v>125.7</v>
      </c>
      <c r="M16" s="37">
        <v>1005.6</v>
      </c>
      <c r="N16" s="37">
        <v>125.7</v>
      </c>
      <c r="O16" s="37">
        <v>1005.6</v>
      </c>
    </row>
    <row r="17" spans="2:15" x14ac:dyDescent="0.25">
      <c r="G17" s="37">
        <v>101</v>
      </c>
      <c r="H17" s="37">
        <v>808</v>
      </c>
      <c r="I17" s="37">
        <v>101</v>
      </c>
      <c r="J17" s="37">
        <v>808</v>
      </c>
      <c r="L17" s="37">
        <v>125.5</v>
      </c>
      <c r="M17" s="37">
        <v>1004</v>
      </c>
      <c r="N17" s="37">
        <v>125.5</v>
      </c>
      <c r="O17" s="37">
        <v>1004</v>
      </c>
    </row>
    <row r="18" spans="2:15" x14ac:dyDescent="0.25">
      <c r="B18" s="52" t="s">
        <v>86</v>
      </c>
      <c r="C18" s="52"/>
      <c r="D18" s="52"/>
      <c r="E18" s="52"/>
      <c r="G18" s="37">
        <v>100.4</v>
      </c>
      <c r="H18" s="37">
        <v>803.2</v>
      </c>
      <c r="I18" s="37">
        <v>100.4</v>
      </c>
      <c r="J18" s="37">
        <v>803.2</v>
      </c>
      <c r="L18" s="37">
        <v>124.2</v>
      </c>
      <c r="M18" s="37">
        <v>993.6</v>
      </c>
      <c r="N18" s="37">
        <v>124.2</v>
      </c>
      <c r="O18" s="37">
        <v>993.6</v>
      </c>
    </row>
    <row r="19" spans="2:15" x14ac:dyDescent="0.25">
      <c r="B19" s="51" t="s">
        <v>143</v>
      </c>
      <c r="C19" s="51"/>
      <c r="D19" s="51" t="s">
        <v>144</v>
      </c>
      <c r="E19" s="51"/>
      <c r="G19" s="37">
        <v>100.1</v>
      </c>
      <c r="H19" s="37">
        <v>800.8</v>
      </c>
      <c r="I19" s="37">
        <v>100.1</v>
      </c>
      <c r="J19" s="37">
        <v>800.8</v>
      </c>
      <c r="L19" s="37">
        <v>123.9</v>
      </c>
      <c r="M19" s="37">
        <v>991.2</v>
      </c>
      <c r="N19" s="37">
        <v>123.9</v>
      </c>
      <c r="O19" s="37">
        <v>991.2</v>
      </c>
    </row>
    <row r="20" spans="2:15" x14ac:dyDescent="0.25">
      <c r="B20" s="36" t="s">
        <v>141</v>
      </c>
      <c r="C20" s="36" t="s">
        <v>142</v>
      </c>
      <c r="D20" s="36" t="s">
        <v>141</v>
      </c>
      <c r="E20" s="36" t="s">
        <v>142</v>
      </c>
      <c r="G20" s="37">
        <v>99.9</v>
      </c>
      <c r="H20" s="37">
        <v>799.2</v>
      </c>
      <c r="I20" s="37">
        <v>99.9</v>
      </c>
      <c r="J20" s="37">
        <v>799.2</v>
      </c>
      <c r="L20" s="37">
        <v>123.8</v>
      </c>
      <c r="M20" s="37">
        <v>990.4</v>
      </c>
      <c r="N20" s="37">
        <v>123.8</v>
      </c>
      <c r="O20" s="37">
        <v>990.4</v>
      </c>
    </row>
    <row r="21" spans="2:15" x14ac:dyDescent="0.25">
      <c r="B21" s="33">
        <v>56.24</v>
      </c>
      <c r="C21" s="34">
        <f>B21*8</f>
        <v>449.92</v>
      </c>
      <c r="D21" s="33"/>
      <c r="E21" s="34"/>
      <c r="G21" s="37">
        <v>99.699999999999989</v>
      </c>
      <c r="H21" s="37">
        <v>797.59999999999991</v>
      </c>
      <c r="I21" s="37">
        <v>99.699999999999989</v>
      </c>
      <c r="J21" s="37">
        <v>797.59999999999991</v>
      </c>
      <c r="L21" s="37">
        <v>123.7</v>
      </c>
      <c r="M21" s="37">
        <v>989.6</v>
      </c>
      <c r="N21" s="37">
        <v>123.7</v>
      </c>
      <c r="O21" s="37">
        <v>989.6</v>
      </c>
    </row>
    <row r="22" spans="2:15" x14ac:dyDescent="0.25">
      <c r="B22" s="33">
        <v>56.21</v>
      </c>
      <c r="C22" s="34">
        <f t="shared" ref="C22" si="8">B22*8</f>
        <v>449.68</v>
      </c>
      <c r="D22" s="33">
        <v>56.21</v>
      </c>
      <c r="E22" s="34">
        <f t="shared" ref="E22:E29" si="9">D22*8</f>
        <v>449.68</v>
      </c>
      <c r="G22" s="37">
        <v>98.8</v>
      </c>
      <c r="H22" s="37">
        <v>790.4</v>
      </c>
      <c r="I22" s="37">
        <v>98.8</v>
      </c>
      <c r="J22" s="37">
        <v>790.4</v>
      </c>
      <c r="L22" s="37">
        <v>123.5</v>
      </c>
      <c r="M22" s="37">
        <v>988</v>
      </c>
      <c r="N22" s="37">
        <v>123.5</v>
      </c>
      <c r="O22" s="37">
        <v>988</v>
      </c>
    </row>
    <row r="23" spans="2:15" x14ac:dyDescent="0.25">
      <c r="B23" s="33">
        <v>55.917499999999997</v>
      </c>
      <c r="C23" s="34">
        <f t="shared" ref="C23" si="10">B23*8</f>
        <v>447.34</v>
      </c>
      <c r="D23" s="33">
        <v>55.917499999999997</v>
      </c>
      <c r="E23" s="34">
        <f t="shared" si="9"/>
        <v>447.34</v>
      </c>
      <c r="G23" s="37">
        <v>97.9</v>
      </c>
      <c r="H23" s="37">
        <v>783.2</v>
      </c>
      <c r="I23" s="37">
        <v>97.9</v>
      </c>
      <c r="J23" s="37">
        <v>783.2</v>
      </c>
      <c r="L23" s="37">
        <v>123.3</v>
      </c>
      <c r="M23" s="37">
        <v>986.4</v>
      </c>
      <c r="N23" s="37">
        <v>123.3</v>
      </c>
      <c r="O23" s="37">
        <v>986.4</v>
      </c>
    </row>
    <row r="24" spans="2:15" x14ac:dyDescent="0.25">
      <c r="B24" s="33">
        <v>55.848750000000003</v>
      </c>
      <c r="C24" s="34">
        <f t="shared" ref="C24" si="11">B24*8</f>
        <v>446.79</v>
      </c>
      <c r="D24" s="33">
        <v>55.848750000000003</v>
      </c>
      <c r="E24" s="34">
        <f t="shared" si="9"/>
        <v>446.79</v>
      </c>
      <c r="G24" s="37">
        <v>97.199999999999989</v>
      </c>
      <c r="H24" s="37">
        <v>777.59999999999991</v>
      </c>
      <c r="I24" s="37">
        <v>97.199999999999989</v>
      </c>
      <c r="J24" s="37">
        <v>777.59999999999991</v>
      </c>
      <c r="L24" s="37">
        <v>123.2</v>
      </c>
      <c r="M24" s="37">
        <v>985.6</v>
      </c>
      <c r="N24" s="37">
        <v>123.2</v>
      </c>
      <c r="O24" s="37">
        <v>985.6</v>
      </c>
    </row>
    <row r="25" spans="2:15" x14ac:dyDescent="0.25">
      <c r="B25" s="33">
        <v>55.771250000000002</v>
      </c>
      <c r="C25" s="34">
        <f t="shared" ref="C25" si="12">B25*8</f>
        <v>446.17</v>
      </c>
      <c r="D25" s="33">
        <v>55.771250000000002</v>
      </c>
      <c r="E25" s="34">
        <f t="shared" si="9"/>
        <v>446.17</v>
      </c>
      <c r="G25" s="37">
        <v>97</v>
      </c>
      <c r="H25" s="37">
        <v>776</v>
      </c>
      <c r="I25" s="37">
        <v>97</v>
      </c>
      <c r="J25" s="37">
        <v>776</v>
      </c>
      <c r="L25" s="37">
        <v>122.8</v>
      </c>
      <c r="M25" s="37">
        <v>982.4</v>
      </c>
      <c r="N25" s="37">
        <v>122.8</v>
      </c>
      <c r="O25" s="37">
        <v>982.4</v>
      </c>
    </row>
    <row r="26" spans="2:15" x14ac:dyDescent="0.25">
      <c r="B26" s="33">
        <v>55.721249999999998</v>
      </c>
      <c r="C26" s="34">
        <f t="shared" ref="C26" si="13">B26*8</f>
        <v>445.77</v>
      </c>
      <c r="D26" s="33">
        <v>55.721249999999998</v>
      </c>
      <c r="E26" s="34">
        <f t="shared" si="9"/>
        <v>445.77</v>
      </c>
      <c r="G26" s="37">
        <v>97</v>
      </c>
      <c r="H26" s="37">
        <v>776</v>
      </c>
      <c r="I26" s="37">
        <v>97</v>
      </c>
      <c r="J26" s="37">
        <v>776</v>
      </c>
      <c r="L26" s="37">
        <v>121.9</v>
      </c>
      <c r="M26" s="37">
        <v>975.2</v>
      </c>
      <c r="N26" s="37">
        <v>121.9</v>
      </c>
      <c r="O26" s="37">
        <v>975.2</v>
      </c>
    </row>
    <row r="27" spans="2:15" x14ac:dyDescent="0.25">
      <c r="B27" s="33">
        <v>55.717500000000001</v>
      </c>
      <c r="C27" s="34">
        <f t="shared" ref="C27" si="14">B27*8</f>
        <v>445.74</v>
      </c>
      <c r="D27" s="33">
        <v>55.717500000000001</v>
      </c>
      <c r="E27" s="34">
        <f t="shared" si="9"/>
        <v>445.74</v>
      </c>
      <c r="G27" s="37">
        <v>96.9</v>
      </c>
      <c r="H27" s="37">
        <v>775.2</v>
      </c>
      <c r="I27" s="37">
        <v>96.9</v>
      </c>
      <c r="J27" s="37">
        <v>775.2</v>
      </c>
      <c r="L27" s="37">
        <v>121.8</v>
      </c>
      <c r="M27" s="37">
        <v>974.4</v>
      </c>
      <c r="N27" s="37">
        <v>121.8</v>
      </c>
      <c r="O27" s="37">
        <v>974.4</v>
      </c>
    </row>
    <row r="28" spans="2:15" x14ac:dyDescent="0.25">
      <c r="B28" s="33">
        <v>55.706249999999997</v>
      </c>
      <c r="C28" s="34">
        <f t="shared" ref="C28" si="15">B28*8</f>
        <v>445.65</v>
      </c>
      <c r="D28" s="33">
        <v>55.706249999999997</v>
      </c>
      <c r="E28" s="34">
        <f t="shared" si="9"/>
        <v>445.65</v>
      </c>
      <c r="G28" s="37">
        <v>96</v>
      </c>
      <c r="H28" s="37">
        <v>768</v>
      </c>
      <c r="I28" s="37">
        <v>96</v>
      </c>
      <c r="J28" s="37">
        <v>768</v>
      </c>
      <c r="L28" s="37">
        <v>121</v>
      </c>
      <c r="M28" s="37">
        <v>968</v>
      </c>
      <c r="N28" s="37">
        <v>121</v>
      </c>
      <c r="O28" s="37">
        <v>968</v>
      </c>
    </row>
    <row r="29" spans="2:15" x14ac:dyDescent="0.25">
      <c r="B29" s="33">
        <v>55.528750000000002</v>
      </c>
      <c r="C29" s="34">
        <f t="shared" ref="C29" si="16">B29*8</f>
        <v>444.23</v>
      </c>
      <c r="D29" s="33">
        <v>55.528750000000002</v>
      </c>
      <c r="E29" s="34">
        <f t="shared" si="9"/>
        <v>444.23</v>
      </c>
      <c r="G29" s="37">
        <v>95.9</v>
      </c>
      <c r="H29" s="37">
        <v>767.2</v>
      </c>
      <c r="I29" s="37">
        <v>95.9</v>
      </c>
      <c r="J29" s="37">
        <v>767.2</v>
      </c>
      <c r="L29" s="37">
        <v>121</v>
      </c>
      <c r="M29" s="37">
        <v>968</v>
      </c>
      <c r="N29" s="37">
        <v>121</v>
      </c>
      <c r="O29" s="37">
        <v>968</v>
      </c>
    </row>
    <row r="30" spans="2:15" x14ac:dyDescent="0.25">
      <c r="B30" s="33">
        <v>55.251249999999999</v>
      </c>
      <c r="C30" s="34">
        <f t="shared" ref="C30" si="17">B30*8</f>
        <v>442.01</v>
      </c>
      <c r="D30" s="33"/>
      <c r="E30" s="34"/>
      <c r="G30" s="37">
        <v>95.8</v>
      </c>
      <c r="H30" s="37">
        <v>766.4</v>
      </c>
      <c r="I30" s="37">
        <v>95.8</v>
      </c>
      <c r="J30" s="37">
        <v>766.4</v>
      </c>
      <c r="L30" s="37">
        <v>120.9</v>
      </c>
      <c r="M30" s="37">
        <v>967.2</v>
      </c>
      <c r="N30" s="37">
        <v>120.9</v>
      </c>
      <c r="O30" s="37">
        <v>967.2</v>
      </c>
    </row>
    <row r="31" spans="2:15" x14ac:dyDescent="0.25">
      <c r="B31" s="35">
        <f>AVERAGE(B21:B30)</f>
        <v>55.791250000000005</v>
      </c>
      <c r="C31" s="35">
        <f>AVERAGE(C21:C30)</f>
        <v>446.33000000000004</v>
      </c>
      <c r="D31" s="35">
        <f>AVERAGE(D21:D30)</f>
        <v>55.802656249999998</v>
      </c>
      <c r="E31" s="35">
        <f t="shared" ref="E31" si="18">D31*8</f>
        <v>446.42124999999999</v>
      </c>
      <c r="G31" s="37">
        <v>95.6</v>
      </c>
      <c r="H31" s="37">
        <v>764.8</v>
      </c>
      <c r="I31" s="37">
        <v>95.6</v>
      </c>
      <c r="J31" s="37">
        <v>764.8</v>
      </c>
      <c r="L31" s="37">
        <v>120.6</v>
      </c>
      <c r="M31" s="37">
        <v>964.8</v>
      </c>
      <c r="N31" s="37">
        <v>120.6</v>
      </c>
      <c r="O31" s="37">
        <v>964.8</v>
      </c>
    </row>
    <row r="32" spans="2:15" x14ac:dyDescent="0.25">
      <c r="G32" s="37">
        <v>95.300000000000011</v>
      </c>
      <c r="H32" s="37">
        <v>762.40000000000009</v>
      </c>
      <c r="I32" s="37">
        <v>95.300000000000011</v>
      </c>
      <c r="J32" s="37">
        <v>762.40000000000009</v>
      </c>
      <c r="L32" s="37">
        <v>120.5</v>
      </c>
      <c r="M32" s="37">
        <v>964</v>
      </c>
      <c r="N32" s="37">
        <v>120.5</v>
      </c>
      <c r="O32" s="37">
        <v>964</v>
      </c>
    </row>
    <row r="33" spans="7:15" x14ac:dyDescent="0.25">
      <c r="G33" s="37">
        <v>95.3</v>
      </c>
      <c r="H33" s="37">
        <v>762.4</v>
      </c>
      <c r="I33" s="37">
        <v>95.3</v>
      </c>
      <c r="J33" s="37">
        <v>762.4</v>
      </c>
      <c r="L33" s="37">
        <v>120.3</v>
      </c>
      <c r="M33" s="37">
        <v>962.4</v>
      </c>
      <c r="N33" s="37">
        <v>120.3</v>
      </c>
      <c r="O33" s="37">
        <v>962.4</v>
      </c>
    </row>
    <row r="34" spans="7:15" x14ac:dyDescent="0.25">
      <c r="G34" s="37">
        <v>95.199999999999989</v>
      </c>
      <c r="H34" s="37">
        <v>761.59999999999991</v>
      </c>
      <c r="I34" s="37">
        <v>95.199999999999989</v>
      </c>
      <c r="J34" s="37">
        <v>761.59999999999991</v>
      </c>
      <c r="L34" s="37">
        <v>120</v>
      </c>
      <c r="M34" s="37">
        <v>960</v>
      </c>
      <c r="N34" s="37">
        <v>120</v>
      </c>
      <c r="O34" s="37">
        <v>960</v>
      </c>
    </row>
    <row r="35" spans="7:15" x14ac:dyDescent="0.25">
      <c r="G35" s="37">
        <v>95.1</v>
      </c>
      <c r="H35" s="37">
        <v>760.8</v>
      </c>
      <c r="I35" s="37">
        <v>95.1</v>
      </c>
      <c r="J35" s="37">
        <v>760.8</v>
      </c>
      <c r="L35" s="37">
        <v>119.6</v>
      </c>
      <c r="M35" s="37">
        <v>956.8</v>
      </c>
      <c r="N35" s="37">
        <v>119.6</v>
      </c>
      <c r="O35" s="37">
        <v>956.8</v>
      </c>
    </row>
    <row r="36" spans="7:15" x14ac:dyDescent="0.25">
      <c r="G36" s="37">
        <v>94.9</v>
      </c>
      <c r="H36" s="37">
        <v>759.2</v>
      </c>
      <c r="I36" s="37">
        <v>94.9</v>
      </c>
      <c r="J36" s="37">
        <v>759.2</v>
      </c>
      <c r="L36" s="37">
        <v>119.6</v>
      </c>
      <c r="M36" s="37">
        <v>956.8</v>
      </c>
      <c r="N36" s="37">
        <v>119.6</v>
      </c>
      <c r="O36" s="37">
        <v>956.8</v>
      </c>
    </row>
    <row r="37" spans="7:15" x14ac:dyDescent="0.25">
      <c r="G37" s="37">
        <v>94.7</v>
      </c>
      <c r="H37" s="37">
        <v>757.6</v>
      </c>
      <c r="I37" s="37">
        <v>94.7</v>
      </c>
      <c r="J37" s="37">
        <v>757.6</v>
      </c>
      <c r="L37" s="37">
        <v>119.4</v>
      </c>
      <c r="M37" s="37">
        <v>955.2</v>
      </c>
      <c r="N37" s="37">
        <v>119.4</v>
      </c>
      <c r="O37" s="37">
        <v>955.2</v>
      </c>
    </row>
    <row r="38" spans="7:15" x14ac:dyDescent="0.25">
      <c r="G38" s="37">
        <v>94.5</v>
      </c>
      <c r="H38" s="37">
        <v>756</v>
      </c>
      <c r="I38" s="37">
        <v>94.5</v>
      </c>
      <c r="J38" s="37">
        <v>756</v>
      </c>
      <c r="L38" s="37">
        <v>118.5</v>
      </c>
      <c r="M38" s="37">
        <v>948</v>
      </c>
      <c r="N38" s="37">
        <v>118.5</v>
      </c>
      <c r="O38" s="37">
        <v>948</v>
      </c>
    </row>
    <row r="39" spans="7:15" x14ac:dyDescent="0.25">
      <c r="G39" s="37">
        <v>94.4</v>
      </c>
      <c r="H39" s="37">
        <v>755.2</v>
      </c>
      <c r="I39" s="37">
        <v>94.4</v>
      </c>
      <c r="J39" s="37">
        <v>755.2</v>
      </c>
      <c r="L39" s="37">
        <v>118</v>
      </c>
      <c r="M39" s="37">
        <v>944</v>
      </c>
      <c r="N39" s="37">
        <v>118</v>
      </c>
      <c r="O39" s="37">
        <v>944</v>
      </c>
    </row>
    <row r="40" spans="7:15" x14ac:dyDescent="0.25">
      <c r="G40" s="37">
        <v>94.1</v>
      </c>
      <c r="H40" s="37">
        <v>752.8</v>
      </c>
      <c r="I40" s="37">
        <v>94.1</v>
      </c>
      <c r="J40" s="37">
        <v>752.8</v>
      </c>
      <c r="L40" s="37">
        <v>117.5</v>
      </c>
      <c r="M40" s="37">
        <v>940</v>
      </c>
      <c r="N40" s="37">
        <v>117.5</v>
      </c>
      <c r="O40" s="37">
        <v>940</v>
      </c>
    </row>
    <row r="41" spans="7:15" x14ac:dyDescent="0.25">
      <c r="G41" s="37">
        <v>93.800000000000011</v>
      </c>
      <c r="H41" s="37">
        <v>750.40000000000009</v>
      </c>
      <c r="I41" s="37">
        <v>93.800000000000011</v>
      </c>
      <c r="J41" s="37">
        <v>750.40000000000009</v>
      </c>
      <c r="L41" s="37">
        <v>117.1</v>
      </c>
      <c r="M41" s="37">
        <v>936.8</v>
      </c>
      <c r="N41" s="37">
        <v>117.1</v>
      </c>
      <c r="O41" s="37">
        <v>936.8</v>
      </c>
    </row>
    <row r="42" spans="7:15" x14ac:dyDescent="0.25">
      <c r="G42" s="37">
        <v>93.8</v>
      </c>
      <c r="H42" s="37">
        <v>750.4</v>
      </c>
      <c r="I42" s="37">
        <v>93.8</v>
      </c>
      <c r="J42" s="37">
        <v>750.4</v>
      </c>
      <c r="L42" s="37">
        <v>117.1</v>
      </c>
      <c r="M42" s="37">
        <v>936.8</v>
      </c>
      <c r="N42" s="37">
        <v>117.1</v>
      </c>
      <c r="O42" s="37">
        <v>936.8</v>
      </c>
    </row>
    <row r="43" spans="7:15" x14ac:dyDescent="0.25">
      <c r="G43" s="37">
        <v>93.6</v>
      </c>
      <c r="H43" s="37">
        <v>748.8</v>
      </c>
      <c r="I43" s="37">
        <v>93.6</v>
      </c>
      <c r="J43" s="37">
        <v>748.8</v>
      </c>
      <c r="L43" s="37">
        <v>117</v>
      </c>
      <c r="M43" s="37">
        <v>936</v>
      </c>
      <c r="N43" s="37">
        <v>117</v>
      </c>
      <c r="O43" s="37">
        <v>936</v>
      </c>
    </row>
    <row r="44" spans="7:15" x14ac:dyDescent="0.25">
      <c r="G44" s="37">
        <v>93.300000000000011</v>
      </c>
      <c r="H44" s="37">
        <v>746.40000000000009</v>
      </c>
      <c r="I44" s="37">
        <v>93.300000000000011</v>
      </c>
      <c r="J44" s="37">
        <v>746.40000000000009</v>
      </c>
      <c r="L44" s="37">
        <v>116.8</v>
      </c>
      <c r="M44" s="37">
        <v>934.4</v>
      </c>
      <c r="N44" s="37">
        <v>116.8</v>
      </c>
      <c r="O44" s="37">
        <v>934.4</v>
      </c>
    </row>
    <row r="45" spans="7:15" x14ac:dyDescent="0.25">
      <c r="G45" s="37">
        <v>93.1</v>
      </c>
      <c r="H45" s="37">
        <v>744.8</v>
      </c>
      <c r="I45" s="37">
        <v>93.1</v>
      </c>
      <c r="J45" s="37">
        <v>744.8</v>
      </c>
      <c r="L45" s="37">
        <v>116.8</v>
      </c>
      <c r="M45" s="37">
        <v>934.4</v>
      </c>
      <c r="N45" s="37">
        <v>116.8</v>
      </c>
      <c r="O45" s="37">
        <v>934.4</v>
      </c>
    </row>
    <row r="46" spans="7:15" x14ac:dyDescent="0.25">
      <c r="G46" s="37">
        <v>93.1</v>
      </c>
      <c r="H46" s="37">
        <v>744.8</v>
      </c>
      <c r="I46" s="37">
        <v>93.1</v>
      </c>
      <c r="J46" s="37">
        <v>744.8</v>
      </c>
      <c r="L46" s="37">
        <v>115.8</v>
      </c>
      <c r="M46" s="37">
        <v>926.4</v>
      </c>
      <c r="N46" s="37">
        <v>115.8</v>
      </c>
      <c r="O46" s="37">
        <v>926.4</v>
      </c>
    </row>
    <row r="47" spans="7:15" x14ac:dyDescent="0.25">
      <c r="G47" s="37">
        <v>92.9</v>
      </c>
      <c r="H47" s="37">
        <v>743.2</v>
      </c>
      <c r="I47" s="37">
        <v>92.9</v>
      </c>
      <c r="J47" s="37">
        <v>743.2</v>
      </c>
      <c r="L47" s="37">
        <v>115.2</v>
      </c>
      <c r="M47" s="37">
        <v>921.6</v>
      </c>
      <c r="N47" s="37">
        <v>115.2</v>
      </c>
      <c r="O47" s="37">
        <v>921.6</v>
      </c>
    </row>
    <row r="48" spans="7:15" x14ac:dyDescent="0.25">
      <c r="G48" s="37">
        <v>92.9</v>
      </c>
      <c r="H48" s="37">
        <v>743.2</v>
      </c>
      <c r="I48" s="37">
        <v>92.9</v>
      </c>
      <c r="J48" s="37">
        <v>743.2</v>
      </c>
      <c r="L48" s="37">
        <v>114.9</v>
      </c>
      <c r="M48" s="37">
        <v>919.2</v>
      </c>
      <c r="N48" s="37">
        <v>114.9</v>
      </c>
      <c r="O48" s="37">
        <v>919.2</v>
      </c>
    </row>
    <row r="49" spans="7:15" x14ac:dyDescent="0.25">
      <c r="G49" s="37">
        <v>92.9</v>
      </c>
      <c r="H49" s="37">
        <v>743.2</v>
      </c>
      <c r="I49" s="37">
        <v>92.9</v>
      </c>
      <c r="J49" s="37">
        <v>743.2</v>
      </c>
      <c r="L49" s="37">
        <v>114.1</v>
      </c>
      <c r="M49" s="37">
        <v>912.8</v>
      </c>
      <c r="N49" s="37">
        <v>114.1</v>
      </c>
      <c r="O49" s="37">
        <v>912.8</v>
      </c>
    </row>
    <row r="50" spans="7:15" x14ac:dyDescent="0.25">
      <c r="G50" s="37">
        <v>92.6</v>
      </c>
      <c r="H50" s="37">
        <v>740.8</v>
      </c>
      <c r="I50" s="37">
        <v>92.6</v>
      </c>
      <c r="J50" s="37">
        <v>740.8</v>
      </c>
      <c r="L50" s="37">
        <v>114</v>
      </c>
      <c r="M50" s="37">
        <v>912</v>
      </c>
      <c r="N50" s="37">
        <v>114</v>
      </c>
      <c r="O50" s="37">
        <v>912</v>
      </c>
    </row>
    <row r="51" spans="7:15" x14ac:dyDescent="0.25">
      <c r="G51" s="37">
        <v>92.6</v>
      </c>
      <c r="H51" s="37">
        <v>740.8</v>
      </c>
      <c r="I51" s="37">
        <v>92.6</v>
      </c>
      <c r="J51" s="37">
        <v>740.8</v>
      </c>
      <c r="L51" s="37">
        <v>113.7</v>
      </c>
      <c r="M51" s="37">
        <v>909.6</v>
      </c>
      <c r="N51" s="37">
        <v>113.7</v>
      </c>
      <c r="O51" s="37">
        <v>909.6</v>
      </c>
    </row>
    <row r="52" spans="7:15" x14ac:dyDescent="0.25">
      <c r="G52" s="37">
        <v>92.5</v>
      </c>
      <c r="H52" s="37">
        <v>740</v>
      </c>
      <c r="I52" s="37">
        <v>92.5</v>
      </c>
      <c r="J52" s="37">
        <v>740</v>
      </c>
      <c r="L52" s="37">
        <v>113.7</v>
      </c>
      <c r="M52" s="37">
        <v>909.6</v>
      </c>
      <c r="N52" s="37">
        <v>113.7</v>
      </c>
      <c r="O52" s="37">
        <v>909.6</v>
      </c>
    </row>
    <row r="53" spans="7:15" x14ac:dyDescent="0.25">
      <c r="G53" s="37">
        <v>92.300000000000011</v>
      </c>
      <c r="H53" s="37">
        <v>738.40000000000009</v>
      </c>
      <c r="I53" s="37">
        <v>92.300000000000011</v>
      </c>
      <c r="J53" s="37">
        <v>738.40000000000009</v>
      </c>
      <c r="L53" s="37">
        <v>113.5</v>
      </c>
      <c r="M53" s="37">
        <v>908</v>
      </c>
      <c r="N53" s="37">
        <v>113.5</v>
      </c>
      <c r="O53" s="37">
        <v>908</v>
      </c>
    </row>
    <row r="54" spans="7:15" x14ac:dyDescent="0.25">
      <c r="G54" s="37">
        <v>92</v>
      </c>
      <c r="H54" s="37">
        <v>736</v>
      </c>
      <c r="I54" s="37">
        <v>92</v>
      </c>
      <c r="J54" s="37">
        <v>736</v>
      </c>
      <c r="L54" s="37">
        <v>113.5</v>
      </c>
      <c r="M54" s="37">
        <v>908</v>
      </c>
      <c r="N54" s="37">
        <v>113.5</v>
      </c>
      <c r="O54" s="37">
        <v>908</v>
      </c>
    </row>
    <row r="55" spans="7:15" x14ac:dyDescent="0.25">
      <c r="G55" s="37">
        <v>92</v>
      </c>
      <c r="H55" s="37">
        <v>736</v>
      </c>
      <c r="I55" s="37">
        <v>92</v>
      </c>
      <c r="J55" s="37">
        <v>736</v>
      </c>
      <c r="L55" s="37">
        <v>113.1</v>
      </c>
      <c r="M55" s="37">
        <v>904.8</v>
      </c>
      <c r="N55" s="37">
        <v>113.1</v>
      </c>
      <c r="O55" s="37">
        <v>904.8</v>
      </c>
    </row>
    <row r="56" spans="7:15" x14ac:dyDescent="0.25">
      <c r="G56" s="37">
        <v>90.7</v>
      </c>
      <c r="H56" s="37">
        <v>725.6</v>
      </c>
      <c r="I56" s="37">
        <v>90.7</v>
      </c>
      <c r="J56" s="37">
        <v>725.6</v>
      </c>
      <c r="L56" s="37">
        <v>112.9</v>
      </c>
      <c r="M56" s="37">
        <v>903.2</v>
      </c>
      <c r="N56" s="37">
        <v>112.9</v>
      </c>
      <c r="O56" s="37">
        <v>903.2</v>
      </c>
    </row>
    <row r="57" spans="7:15" x14ac:dyDescent="0.25">
      <c r="G57" s="37">
        <v>90.4</v>
      </c>
      <c r="H57" s="37">
        <v>723.2</v>
      </c>
      <c r="I57" s="37">
        <v>90.4</v>
      </c>
      <c r="J57" s="37">
        <v>723.2</v>
      </c>
      <c r="L57" s="37">
        <v>112.6</v>
      </c>
      <c r="M57" s="37">
        <v>900.8</v>
      </c>
      <c r="N57" s="37">
        <v>112.6</v>
      </c>
      <c r="O57" s="37">
        <v>900.8</v>
      </c>
    </row>
    <row r="58" spans="7:15" x14ac:dyDescent="0.25">
      <c r="G58" s="37">
        <v>90</v>
      </c>
      <c r="H58" s="37">
        <v>720</v>
      </c>
      <c r="I58" s="37">
        <v>90</v>
      </c>
      <c r="J58" s="37">
        <v>720</v>
      </c>
      <c r="L58" s="37">
        <v>112</v>
      </c>
      <c r="M58" s="37">
        <v>896</v>
      </c>
      <c r="N58" s="37">
        <v>112</v>
      </c>
      <c r="O58" s="37">
        <v>896</v>
      </c>
    </row>
    <row r="59" spans="7:15" x14ac:dyDescent="0.25">
      <c r="G59" s="37">
        <v>90</v>
      </c>
      <c r="H59" s="37">
        <v>720</v>
      </c>
      <c r="I59" s="37">
        <v>90</v>
      </c>
      <c r="J59" s="37">
        <v>720</v>
      </c>
      <c r="L59" s="37">
        <v>112</v>
      </c>
      <c r="M59" s="37">
        <v>896</v>
      </c>
      <c r="N59" s="37">
        <v>112</v>
      </c>
      <c r="O59" s="37">
        <v>896</v>
      </c>
    </row>
    <row r="60" spans="7:15" x14ac:dyDescent="0.25">
      <c r="G60" s="37">
        <v>89.699999999999989</v>
      </c>
      <c r="H60" s="37">
        <v>717.59999999999991</v>
      </c>
      <c r="I60" s="37">
        <v>89.699999999999989</v>
      </c>
      <c r="J60" s="37">
        <v>717.59999999999991</v>
      </c>
      <c r="L60" s="37">
        <v>111.8</v>
      </c>
      <c r="M60" s="37">
        <v>894.4</v>
      </c>
      <c r="N60" s="37">
        <v>111.8</v>
      </c>
      <c r="O60" s="37">
        <v>894.4</v>
      </c>
    </row>
    <row r="61" spans="7:15" x14ac:dyDescent="0.25">
      <c r="G61" s="37">
        <v>89.6</v>
      </c>
      <c r="H61" s="37">
        <v>716.8</v>
      </c>
      <c r="I61" s="37">
        <v>89.6</v>
      </c>
      <c r="J61" s="37">
        <v>716.8</v>
      </c>
      <c r="L61" s="37">
        <v>111.6</v>
      </c>
      <c r="M61" s="37">
        <v>892.8</v>
      </c>
      <c r="N61" s="37">
        <v>111.6</v>
      </c>
      <c r="O61" s="37">
        <v>892.8</v>
      </c>
    </row>
    <row r="62" spans="7:15" x14ac:dyDescent="0.25">
      <c r="G62" s="37">
        <v>89.2</v>
      </c>
      <c r="H62" s="37">
        <v>713.6</v>
      </c>
      <c r="I62" s="37">
        <v>89.2</v>
      </c>
      <c r="J62" s="37">
        <v>713.6</v>
      </c>
      <c r="L62" s="37">
        <v>111.4</v>
      </c>
      <c r="M62" s="37">
        <v>891.2</v>
      </c>
      <c r="N62" s="37">
        <v>111.4</v>
      </c>
      <c r="O62" s="37">
        <v>891.2</v>
      </c>
    </row>
    <row r="63" spans="7:15" x14ac:dyDescent="0.25">
      <c r="G63" s="37">
        <v>89.1</v>
      </c>
      <c r="H63" s="37">
        <v>712.8</v>
      </c>
      <c r="I63" s="37">
        <v>89.1</v>
      </c>
      <c r="J63" s="37">
        <v>712.8</v>
      </c>
      <c r="L63" s="37">
        <v>111.3</v>
      </c>
      <c r="M63" s="37">
        <v>890.4</v>
      </c>
      <c r="N63" s="37">
        <v>111.3</v>
      </c>
      <c r="O63" s="37">
        <v>890.4</v>
      </c>
    </row>
    <row r="64" spans="7:15" x14ac:dyDescent="0.25">
      <c r="G64" s="37">
        <v>89</v>
      </c>
      <c r="H64" s="37">
        <v>712</v>
      </c>
      <c r="I64" s="37">
        <v>89</v>
      </c>
      <c r="J64" s="37">
        <v>712</v>
      </c>
      <c r="L64" s="37">
        <v>111.3</v>
      </c>
      <c r="M64" s="37">
        <v>890.4</v>
      </c>
      <c r="N64" s="37">
        <v>111.3</v>
      </c>
      <c r="O64" s="37">
        <v>890.4</v>
      </c>
    </row>
    <row r="65" spans="7:15" x14ac:dyDescent="0.25">
      <c r="G65" s="37">
        <v>88.8</v>
      </c>
      <c r="H65" s="37">
        <v>710.4</v>
      </c>
      <c r="I65" s="37">
        <v>88.8</v>
      </c>
      <c r="J65" s="37">
        <v>710.4</v>
      </c>
      <c r="L65" s="37">
        <v>111.3</v>
      </c>
      <c r="M65" s="37">
        <v>890.4</v>
      </c>
      <c r="N65" s="37">
        <v>111.3</v>
      </c>
      <c r="O65" s="37">
        <v>890.4</v>
      </c>
    </row>
    <row r="66" spans="7:15" x14ac:dyDescent="0.25">
      <c r="G66" s="37">
        <v>88.300000000000011</v>
      </c>
      <c r="H66" s="37">
        <v>706.40000000000009</v>
      </c>
      <c r="I66" s="37">
        <v>88.300000000000011</v>
      </c>
      <c r="J66" s="37">
        <v>706.40000000000009</v>
      </c>
      <c r="L66" s="37">
        <v>111.2</v>
      </c>
      <c r="M66" s="37">
        <v>889.6</v>
      </c>
      <c r="N66" s="37">
        <v>111.2</v>
      </c>
      <c r="O66" s="37">
        <v>889.6</v>
      </c>
    </row>
    <row r="67" spans="7:15" x14ac:dyDescent="0.25">
      <c r="G67" s="37">
        <v>88.3</v>
      </c>
      <c r="H67" s="37">
        <v>706.4</v>
      </c>
      <c r="I67" s="37">
        <v>88.3</v>
      </c>
      <c r="J67" s="37">
        <v>706.4</v>
      </c>
      <c r="L67" s="37">
        <v>111.1</v>
      </c>
      <c r="M67" s="37">
        <v>888.8</v>
      </c>
      <c r="N67" s="37">
        <v>111.1</v>
      </c>
      <c r="O67" s="37">
        <v>888.8</v>
      </c>
    </row>
    <row r="68" spans="7:15" x14ac:dyDescent="0.25">
      <c r="G68" s="37">
        <v>88</v>
      </c>
      <c r="H68" s="37">
        <v>704</v>
      </c>
      <c r="I68" s="37">
        <v>88</v>
      </c>
      <c r="J68" s="37">
        <v>704</v>
      </c>
      <c r="L68" s="37">
        <v>111</v>
      </c>
      <c r="M68" s="37">
        <v>888</v>
      </c>
      <c r="N68" s="37">
        <v>111</v>
      </c>
      <c r="O68" s="37">
        <v>888</v>
      </c>
    </row>
    <row r="69" spans="7:15" x14ac:dyDescent="0.25">
      <c r="G69" s="37">
        <v>87.9</v>
      </c>
      <c r="H69" s="37">
        <v>703.2</v>
      </c>
      <c r="I69" s="37">
        <v>87.9</v>
      </c>
      <c r="J69" s="37">
        <v>703.2</v>
      </c>
      <c r="L69" s="37">
        <v>110.9</v>
      </c>
      <c r="M69" s="37">
        <v>887.2</v>
      </c>
      <c r="N69" s="37">
        <v>110.9</v>
      </c>
      <c r="O69" s="37">
        <v>887.2</v>
      </c>
    </row>
    <row r="70" spans="7:15" x14ac:dyDescent="0.25">
      <c r="G70" s="37">
        <v>87.800000000000011</v>
      </c>
      <c r="H70" s="37">
        <v>702.40000000000009</v>
      </c>
      <c r="I70" s="37">
        <v>87.800000000000011</v>
      </c>
      <c r="J70" s="37">
        <v>702.40000000000009</v>
      </c>
      <c r="L70" s="37">
        <v>110.7</v>
      </c>
      <c r="M70" s="37">
        <v>885.6</v>
      </c>
      <c r="N70" s="37">
        <v>110.7</v>
      </c>
      <c r="O70" s="37">
        <v>885.6</v>
      </c>
    </row>
    <row r="71" spans="7:15" x14ac:dyDescent="0.25">
      <c r="G71" s="37">
        <v>87.5</v>
      </c>
      <c r="H71" s="37">
        <v>700</v>
      </c>
      <c r="I71" s="37">
        <v>87.5</v>
      </c>
      <c r="J71" s="37">
        <v>700</v>
      </c>
      <c r="L71" s="37">
        <v>110.6</v>
      </c>
      <c r="M71" s="37">
        <v>884.8</v>
      </c>
      <c r="N71" s="37">
        <v>110.6</v>
      </c>
      <c r="O71" s="37">
        <v>884.8</v>
      </c>
    </row>
    <row r="72" spans="7:15" x14ac:dyDescent="0.25">
      <c r="G72" s="37">
        <v>87.3</v>
      </c>
      <c r="H72" s="37">
        <v>698.4</v>
      </c>
      <c r="I72" s="37">
        <v>87.3</v>
      </c>
      <c r="J72" s="37">
        <v>698.4</v>
      </c>
      <c r="L72" s="37">
        <v>110.2</v>
      </c>
      <c r="M72" s="37">
        <v>881.6</v>
      </c>
      <c r="N72" s="37">
        <v>110.2</v>
      </c>
      <c r="O72" s="37">
        <v>881.6</v>
      </c>
    </row>
    <row r="73" spans="7:15" x14ac:dyDescent="0.25">
      <c r="G73" s="37">
        <v>87.2</v>
      </c>
      <c r="H73" s="37">
        <v>697.6</v>
      </c>
      <c r="I73" s="37">
        <v>87.2</v>
      </c>
      <c r="J73" s="37">
        <v>697.6</v>
      </c>
      <c r="L73" s="37">
        <v>110.2</v>
      </c>
      <c r="M73" s="37">
        <v>881.6</v>
      </c>
      <c r="N73" s="37">
        <v>110.2</v>
      </c>
      <c r="O73" s="37">
        <v>881.6</v>
      </c>
    </row>
    <row r="74" spans="7:15" x14ac:dyDescent="0.25">
      <c r="G74" s="37">
        <v>86.9</v>
      </c>
      <c r="H74" s="37">
        <v>695.2</v>
      </c>
      <c r="I74" s="37">
        <v>86.9</v>
      </c>
      <c r="J74" s="37">
        <v>695.2</v>
      </c>
      <c r="L74" s="37">
        <v>110.2</v>
      </c>
      <c r="M74" s="37">
        <v>881.6</v>
      </c>
      <c r="N74" s="37">
        <v>110.2</v>
      </c>
      <c r="O74" s="37">
        <v>881.6</v>
      </c>
    </row>
    <row r="75" spans="7:15" x14ac:dyDescent="0.25">
      <c r="G75" s="37">
        <v>86.8</v>
      </c>
      <c r="H75" s="37">
        <v>694.4</v>
      </c>
      <c r="I75" s="37">
        <v>86.8</v>
      </c>
      <c r="J75" s="37">
        <v>694.4</v>
      </c>
      <c r="L75" s="37">
        <v>110.1</v>
      </c>
      <c r="M75" s="37">
        <v>880.8</v>
      </c>
      <c r="N75" s="37">
        <v>110.1</v>
      </c>
      <c r="O75" s="37">
        <v>880.8</v>
      </c>
    </row>
    <row r="76" spans="7:15" x14ac:dyDescent="0.25">
      <c r="G76" s="37">
        <v>86.6</v>
      </c>
      <c r="H76" s="37">
        <v>692.8</v>
      </c>
      <c r="I76" s="37">
        <v>86.6</v>
      </c>
      <c r="J76" s="37">
        <v>692.8</v>
      </c>
      <c r="L76" s="37">
        <v>110</v>
      </c>
      <c r="M76" s="37">
        <v>880</v>
      </c>
      <c r="N76" s="37">
        <v>110</v>
      </c>
      <c r="O76" s="37">
        <v>880</v>
      </c>
    </row>
    <row r="77" spans="7:15" x14ac:dyDescent="0.25">
      <c r="G77" s="37">
        <v>86.6</v>
      </c>
      <c r="H77" s="37">
        <v>692.8</v>
      </c>
      <c r="I77" s="37">
        <v>86.6</v>
      </c>
      <c r="J77" s="37">
        <v>692.8</v>
      </c>
      <c r="L77" s="37">
        <v>109.8</v>
      </c>
      <c r="M77" s="37">
        <v>878.4</v>
      </c>
      <c r="N77" s="37">
        <v>109.8</v>
      </c>
      <c r="O77" s="37">
        <v>878.4</v>
      </c>
    </row>
    <row r="78" spans="7:15" x14ac:dyDescent="0.25">
      <c r="G78" s="37">
        <v>86.6</v>
      </c>
      <c r="H78" s="37">
        <v>692.8</v>
      </c>
      <c r="I78" s="37">
        <v>86.6</v>
      </c>
      <c r="J78" s="37">
        <v>692.8</v>
      </c>
      <c r="L78" s="37">
        <v>109.6</v>
      </c>
      <c r="M78" s="37">
        <v>876.8</v>
      </c>
      <c r="N78" s="37">
        <v>109.6</v>
      </c>
      <c r="O78" s="37">
        <v>876.8</v>
      </c>
    </row>
    <row r="79" spans="7:15" x14ac:dyDescent="0.25">
      <c r="G79" s="37">
        <v>86.6</v>
      </c>
      <c r="H79" s="37">
        <v>692.8</v>
      </c>
      <c r="I79" s="37">
        <v>86.6</v>
      </c>
      <c r="J79" s="37">
        <v>692.8</v>
      </c>
      <c r="L79" s="37">
        <v>109.5</v>
      </c>
      <c r="M79" s="37">
        <v>876</v>
      </c>
      <c r="N79" s="37">
        <v>109.5</v>
      </c>
      <c r="O79" s="37">
        <v>876</v>
      </c>
    </row>
    <row r="80" spans="7:15" x14ac:dyDescent="0.25">
      <c r="G80" s="37">
        <v>86.6</v>
      </c>
      <c r="H80" s="37">
        <v>692.8</v>
      </c>
      <c r="I80" s="37">
        <v>86.6</v>
      </c>
      <c r="J80" s="37">
        <v>692.8</v>
      </c>
      <c r="L80" s="37">
        <v>109.2</v>
      </c>
      <c r="M80" s="37">
        <v>873.6</v>
      </c>
      <c r="N80" s="37">
        <v>109.2</v>
      </c>
      <c r="O80" s="37">
        <v>873.6</v>
      </c>
    </row>
    <row r="81" spans="7:15" x14ac:dyDescent="0.25">
      <c r="G81" s="37">
        <v>86.1</v>
      </c>
      <c r="H81" s="37">
        <v>688.8</v>
      </c>
      <c r="I81" s="37">
        <v>86.1</v>
      </c>
      <c r="J81" s="37">
        <v>688.8</v>
      </c>
      <c r="L81" s="37">
        <v>109.1</v>
      </c>
      <c r="M81" s="37">
        <v>872.8</v>
      </c>
      <c r="N81" s="37">
        <v>109.1</v>
      </c>
      <c r="O81" s="37">
        <v>872.8</v>
      </c>
    </row>
    <row r="82" spans="7:15" x14ac:dyDescent="0.25">
      <c r="G82" s="37">
        <v>86</v>
      </c>
      <c r="H82" s="37">
        <v>688</v>
      </c>
      <c r="I82" s="37">
        <v>86</v>
      </c>
      <c r="J82" s="37">
        <v>688</v>
      </c>
      <c r="L82" s="37">
        <v>109.1</v>
      </c>
      <c r="M82" s="37">
        <v>872.8</v>
      </c>
      <c r="N82" s="37">
        <v>109.1</v>
      </c>
      <c r="O82" s="37">
        <v>872.8</v>
      </c>
    </row>
    <row r="83" spans="7:15" x14ac:dyDescent="0.25">
      <c r="G83" s="37">
        <v>85.9</v>
      </c>
      <c r="H83" s="37">
        <v>687.2</v>
      </c>
      <c r="I83" s="37">
        <v>85.9</v>
      </c>
      <c r="J83" s="37">
        <v>687.2</v>
      </c>
      <c r="L83" s="37">
        <v>109</v>
      </c>
      <c r="M83" s="37">
        <v>872</v>
      </c>
      <c r="N83" s="37">
        <v>109</v>
      </c>
      <c r="O83" s="37">
        <v>872</v>
      </c>
    </row>
    <row r="84" spans="7:15" x14ac:dyDescent="0.25">
      <c r="G84" s="37">
        <v>85.9</v>
      </c>
      <c r="H84" s="37">
        <v>687.2</v>
      </c>
      <c r="I84" s="37">
        <v>85.9</v>
      </c>
      <c r="J84" s="37">
        <v>687.2</v>
      </c>
      <c r="L84" s="37">
        <v>109</v>
      </c>
      <c r="M84" s="37">
        <v>872</v>
      </c>
      <c r="N84" s="37">
        <v>109</v>
      </c>
      <c r="O84" s="37">
        <v>872</v>
      </c>
    </row>
    <row r="85" spans="7:15" x14ac:dyDescent="0.25">
      <c r="G85" s="37">
        <v>85.8</v>
      </c>
      <c r="H85" s="37">
        <v>686.4</v>
      </c>
      <c r="I85" s="37">
        <v>85.8</v>
      </c>
      <c r="J85" s="37">
        <v>686.4</v>
      </c>
      <c r="L85" s="37">
        <v>108.3</v>
      </c>
      <c r="M85" s="37">
        <v>866.4</v>
      </c>
      <c r="N85" s="37">
        <v>108.3</v>
      </c>
      <c r="O85" s="37">
        <v>866.4</v>
      </c>
    </row>
    <row r="86" spans="7:15" x14ac:dyDescent="0.25">
      <c r="G86" s="37">
        <v>85.6</v>
      </c>
      <c r="H86" s="37">
        <v>684.8</v>
      </c>
      <c r="I86" s="37">
        <v>85.6</v>
      </c>
      <c r="J86" s="37">
        <v>684.8</v>
      </c>
      <c r="L86" s="37">
        <v>107.5</v>
      </c>
      <c r="M86" s="37">
        <v>860</v>
      </c>
      <c r="N86" s="37">
        <v>107.5</v>
      </c>
      <c r="O86" s="37">
        <v>860</v>
      </c>
    </row>
    <row r="87" spans="7:15" x14ac:dyDescent="0.25">
      <c r="G87" s="37">
        <v>85.5</v>
      </c>
      <c r="H87" s="37">
        <v>684</v>
      </c>
      <c r="I87" s="37">
        <v>85.5</v>
      </c>
      <c r="J87" s="37">
        <v>684</v>
      </c>
      <c r="L87" s="37">
        <v>107.1</v>
      </c>
      <c r="M87" s="37">
        <v>856.8</v>
      </c>
      <c r="N87" s="37">
        <v>107.1</v>
      </c>
      <c r="O87" s="37">
        <v>856.8</v>
      </c>
    </row>
    <row r="88" spans="7:15" x14ac:dyDescent="0.25">
      <c r="G88" s="37">
        <v>84.8</v>
      </c>
      <c r="H88" s="37">
        <v>678.4</v>
      </c>
      <c r="I88" s="37">
        <v>84.8</v>
      </c>
      <c r="J88" s="37">
        <v>678.4</v>
      </c>
      <c r="L88" s="37">
        <v>106.8</v>
      </c>
      <c r="M88" s="37">
        <v>854.4</v>
      </c>
      <c r="N88" s="37">
        <v>106.8</v>
      </c>
      <c r="O88" s="37">
        <v>854.4</v>
      </c>
    </row>
    <row r="89" spans="7:15" x14ac:dyDescent="0.25">
      <c r="G89" s="37">
        <v>84.6</v>
      </c>
      <c r="H89" s="37">
        <v>676.8</v>
      </c>
      <c r="I89" s="37">
        <v>84.6</v>
      </c>
      <c r="J89" s="37">
        <v>676.8</v>
      </c>
      <c r="L89" s="37">
        <v>106.4</v>
      </c>
      <c r="M89" s="37">
        <v>851.2</v>
      </c>
      <c r="N89" s="37">
        <v>106.4</v>
      </c>
      <c r="O89" s="37">
        <v>851.2</v>
      </c>
    </row>
    <row r="90" spans="7:15" x14ac:dyDescent="0.25">
      <c r="G90" s="37">
        <v>84.300000000000011</v>
      </c>
      <c r="H90" s="37">
        <v>674.40000000000009</v>
      </c>
      <c r="I90" s="37">
        <v>84.300000000000011</v>
      </c>
      <c r="J90" s="37">
        <v>674.40000000000009</v>
      </c>
      <c r="L90" s="37">
        <v>106.2</v>
      </c>
      <c r="M90" s="37">
        <v>849.6</v>
      </c>
      <c r="N90" s="37">
        <v>106.2</v>
      </c>
      <c r="O90" s="37">
        <v>849.6</v>
      </c>
    </row>
    <row r="91" spans="7:15" x14ac:dyDescent="0.25">
      <c r="G91" s="37">
        <v>84</v>
      </c>
      <c r="H91" s="37">
        <v>672</v>
      </c>
      <c r="I91" s="37">
        <v>84</v>
      </c>
      <c r="J91" s="37">
        <v>672</v>
      </c>
      <c r="L91" s="37">
        <v>106.1</v>
      </c>
      <c r="M91" s="37">
        <v>848.8</v>
      </c>
      <c r="N91" s="37">
        <v>106.1</v>
      </c>
      <c r="O91" s="37">
        <v>848.8</v>
      </c>
    </row>
    <row r="92" spans="7:15" x14ac:dyDescent="0.25">
      <c r="G92" s="37">
        <v>83.9</v>
      </c>
      <c r="H92" s="37">
        <v>671.2</v>
      </c>
      <c r="I92" s="37">
        <v>83.9</v>
      </c>
      <c r="J92" s="37">
        <v>671.2</v>
      </c>
      <c r="L92" s="37">
        <v>106</v>
      </c>
      <c r="M92" s="37">
        <v>848</v>
      </c>
      <c r="N92" s="37">
        <v>106</v>
      </c>
      <c r="O92" s="37">
        <v>848</v>
      </c>
    </row>
    <row r="93" spans="7:15" x14ac:dyDescent="0.25">
      <c r="G93" s="37">
        <v>83.7</v>
      </c>
      <c r="H93" s="37">
        <v>669.6</v>
      </c>
      <c r="I93" s="37">
        <v>83.7</v>
      </c>
      <c r="J93" s="37">
        <v>669.6</v>
      </c>
      <c r="L93" s="37">
        <v>105.8</v>
      </c>
      <c r="M93" s="37">
        <v>846.4</v>
      </c>
      <c r="N93" s="37">
        <v>105.8</v>
      </c>
      <c r="O93" s="37">
        <v>846.4</v>
      </c>
    </row>
    <row r="94" spans="7:15" x14ac:dyDescent="0.25">
      <c r="G94" s="37">
        <v>83.199999999999989</v>
      </c>
      <c r="H94" s="37">
        <v>665.59999999999991</v>
      </c>
      <c r="I94" s="37">
        <v>83.199999999999989</v>
      </c>
      <c r="J94" s="37">
        <v>665.59999999999991</v>
      </c>
      <c r="L94" s="37">
        <v>105.5</v>
      </c>
      <c r="M94" s="37">
        <v>844</v>
      </c>
      <c r="N94" s="37">
        <v>105.5</v>
      </c>
      <c r="O94" s="37">
        <v>844</v>
      </c>
    </row>
    <row r="95" spans="7:15" x14ac:dyDescent="0.25">
      <c r="G95" s="37">
        <v>82.9</v>
      </c>
      <c r="H95" s="37">
        <v>663.2</v>
      </c>
      <c r="I95" s="37">
        <v>82.9</v>
      </c>
      <c r="J95" s="37">
        <v>663.2</v>
      </c>
      <c r="L95" s="37">
        <v>104.1</v>
      </c>
      <c r="M95" s="37">
        <v>832.8</v>
      </c>
      <c r="N95" s="37">
        <v>104.1</v>
      </c>
      <c r="O95" s="37">
        <v>832.8</v>
      </c>
    </row>
    <row r="96" spans="7:15" x14ac:dyDescent="0.25">
      <c r="G96" s="37">
        <v>82.5</v>
      </c>
      <c r="H96" s="37">
        <v>660</v>
      </c>
      <c r="I96" s="37"/>
      <c r="J96" s="37"/>
      <c r="L96" s="37">
        <v>103.9</v>
      </c>
      <c r="M96" s="37">
        <v>831.2</v>
      </c>
      <c r="N96" s="37"/>
      <c r="O96" s="37"/>
    </row>
    <row r="97" spans="7:15" x14ac:dyDescent="0.25">
      <c r="G97" s="37">
        <v>82.300000000000011</v>
      </c>
      <c r="H97" s="37">
        <v>658.40000000000009</v>
      </c>
      <c r="I97" s="37"/>
      <c r="J97" s="37"/>
      <c r="L97" s="37">
        <v>103.8</v>
      </c>
      <c r="M97" s="37">
        <v>830.4</v>
      </c>
      <c r="N97" s="37"/>
      <c r="O97" s="37"/>
    </row>
    <row r="98" spans="7:15" x14ac:dyDescent="0.25">
      <c r="G98" s="37">
        <v>81.900000000000006</v>
      </c>
      <c r="H98" s="37">
        <v>655.20000000000005</v>
      </c>
      <c r="I98" s="37"/>
      <c r="J98" s="37"/>
      <c r="L98" s="37">
        <v>103.7</v>
      </c>
      <c r="M98" s="37">
        <v>829.6</v>
      </c>
      <c r="N98" s="37"/>
      <c r="O98" s="37"/>
    </row>
    <row r="99" spans="7:15" x14ac:dyDescent="0.25">
      <c r="G99" s="37">
        <v>81.099999999999994</v>
      </c>
      <c r="H99" s="37">
        <v>648.79999999999995</v>
      </c>
      <c r="I99" s="37"/>
      <c r="J99" s="37"/>
      <c r="L99" s="37">
        <v>103.6</v>
      </c>
      <c r="M99" s="37">
        <v>828.8</v>
      </c>
      <c r="N99" s="37"/>
      <c r="O99" s="37"/>
    </row>
    <row r="100" spans="7:15" x14ac:dyDescent="0.25">
      <c r="G100" s="37">
        <v>80.8</v>
      </c>
      <c r="H100" s="37">
        <v>646.4</v>
      </c>
      <c r="I100" s="37"/>
      <c r="J100" s="37"/>
      <c r="L100" s="37">
        <v>103.4</v>
      </c>
      <c r="M100" s="37">
        <v>827.2</v>
      </c>
      <c r="N100" s="37"/>
      <c r="O100" s="37"/>
    </row>
    <row r="101" spans="7:15" x14ac:dyDescent="0.25">
      <c r="G101" s="37">
        <v>80.7</v>
      </c>
      <c r="H101" s="37">
        <v>645.6</v>
      </c>
      <c r="I101" s="37"/>
      <c r="J101" s="37"/>
      <c r="L101" s="37">
        <v>103.2</v>
      </c>
      <c r="M101" s="37">
        <v>825.6</v>
      </c>
      <c r="N101" s="37"/>
      <c r="O101" s="37"/>
    </row>
    <row r="102" spans="7:15" x14ac:dyDescent="0.25">
      <c r="G102" s="37">
        <v>80.599999999999994</v>
      </c>
      <c r="H102" s="37">
        <v>644.79999999999995</v>
      </c>
      <c r="I102" s="37"/>
      <c r="J102" s="37"/>
      <c r="L102" s="37">
        <v>101.7</v>
      </c>
      <c r="M102" s="37">
        <v>813.6</v>
      </c>
      <c r="N102" s="37"/>
      <c r="O102" s="37"/>
    </row>
    <row r="103" spans="7:15" x14ac:dyDescent="0.25">
      <c r="G103" s="37">
        <v>80.400000000000006</v>
      </c>
      <c r="H103" s="37">
        <v>643.20000000000005</v>
      </c>
      <c r="I103" s="37"/>
      <c r="J103" s="37"/>
      <c r="L103" s="37">
        <v>97.8</v>
      </c>
      <c r="M103" s="37">
        <v>782.4</v>
      </c>
      <c r="N103" s="37"/>
      <c r="O103" s="37"/>
    </row>
    <row r="104" spans="7:15" x14ac:dyDescent="0.25">
      <c r="G104" s="37">
        <v>79.8</v>
      </c>
      <c r="H104" s="37">
        <v>638.4</v>
      </c>
      <c r="I104" s="37"/>
      <c r="J104" s="37"/>
      <c r="L104" s="37">
        <v>91.4</v>
      </c>
      <c r="M104" s="37">
        <v>731.2</v>
      </c>
      <c r="N104" s="37"/>
      <c r="O104" s="37"/>
    </row>
    <row r="105" spans="7:15" x14ac:dyDescent="0.25">
      <c r="G105" s="37">
        <v>43.7</v>
      </c>
      <c r="H105" s="37">
        <v>349.6</v>
      </c>
      <c r="I105" s="37"/>
      <c r="J105" s="37"/>
      <c r="L105" s="37">
        <v>73.8</v>
      </c>
      <c r="M105" s="37">
        <v>590.4</v>
      </c>
      <c r="N105" s="37"/>
      <c r="O105" s="37"/>
    </row>
    <row r="106" spans="7:15" x14ac:dyDescent="0.25">
      <c r="G106" s="37">
        <f>AVERAGE(G6:G105)</f>
        <v>91.087000000000032</v>
      </c>
      <c r="H106" s="37">
        <f t="shared" ref="H106:J106" si="19">AVERAGE(H6:H105)</f>
        <v>728.69600000000025</v>
      </c>
      <c r="I106" s="37">
        <f t="shared" si="19"/>
        <v>91.18625000000003</v>
      </c>
      <c r="J106" s="37">
        <f t="shared" si="19"/>
        <v>729.49000000000024</v>
      </c>
      <c r="L106" s="37">
        <v>114.10000000000002</v>
      </c>
      <c r="M106" s="37">
        <v>912.80000000000018</v>
      </c>
      <c r="N106" s="37">
        <v>114.31250000000003</v>
      </c>
      <c r="O106" s="37">
        <v>914.50000000000023</v>
      </c>
    </row>
  </sheetData>
  <sortState ref="B18:B27">
    <sortCondition descending="1" ref="B18:B27"/>
  </sortState>
  <mergeCells count="14">
    <mergeCell ref="G2:J2"/>
    <mergeCell ref="L2:O2"/>
    <mergeCell ref="B19:C19"/>
    <mergeCell ref="D19:E19"/>
    <mergeCell ref="G4:H4"/>
    <mergeCell ref="I4:J4"/>
    <mergeCell ref="G3:J3"/>
    <mergeCell ref="L3:O3"/>
    <mergeCell ref="L4:M4"/>
    <mergeCell ref="N4:O4"/>
    <mergeCell ref="B4:C4"/>
    <mergeCell ref="D4:E4"/>
    <mergeCell ref="B3:E3"/>
    <mergeCell ref="B18:E18"/>
  </mergeCells>
  <pageMargins left="0.7" right="0.7" top="0.75" bottom="0.75" header="0.3" footer="0.3"/>
  <pageSetup paperSize="158"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Graphs</vt:lpstr>
      <vt:lpstr>Findings</vt:lpstr>
      <vt:lpstr>Testing</vt:lpstr>
      <vt:lpstr>Tech Details</vt:lpstr>
      <vt:lpstr>Result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2014-01-07T10:08:42Z</dcterms:modified>
</cp:coreProperties>
</file>